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'パターン3-2'!$A$13:$S$160</definedName>
    <definedName name="_xlnm._FilterDatabase" localSheetId="24" hidden="1">'パターン3-3'!$A$14:$V$34</definedName>
    <definedName name="_xlnm._FilterDatabase" localSheetId="25" hidden="1">'パターン3-4'!$A$18:$T$109</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'パターン3-2'!$L$69:$S$155</definedName>
    <definedName name="_xlnm.Print_Area" localSheetId="24">'パターン3-3'!$Q$15:$V$20</definedName>
    <definedName name="_xlnm.Print_Area" localSheetId="25">'パターン3-4'!$B$1:$I$106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'パターン3-2'!$1:$13</definedName>
    <definedName name="_xlnm.Print_Titles" localSheetId="24">'パターン3-3'!$1:$14</definedName>
    <definedName name="_xlnm.Print_Titles" localSheetId="25">'パターン3-4'!$1:$18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83" l="1"/>
  <c r="H90" i="80" l="1"/>
  <c r="I90" i="80" s="1"/>
  <c r="F90" i="80"/>
  <c r="D90" i="80"/>
  <c r="E90" i="80" s="1"/>
  <c r="B90" i="80"/>
  <c r="H88" i="80"/>
  <c r="I88" i="80" s="1"/>
  <c r="F88" i="80"/>
  <c r="D88" i="80"/>
  <c r="E88" i="80" s="1"/>
  <c r="B88" i="80"/>
  <c r="H89" i="80" l="1"/>
  <c r="I89" i="80" s="1"/>
  <c r="F89" i="80"/>
  <c r="D89" i="80"/>
  <c r="E89" i="80" s="1"/>
  <c r="B89" i="80"/>
  <c r="H32" i="80"/>
  <c r="I32" i="80" s="1"/>
  <c r="F32" i="80"/>
  <c r="D32" i="80"/>
  <c r="E32" i="80" s="1"/>
  <c r="B32" i="80"/>
  <c r="H31" i="80"/>
  <c r="I31" i="80" s="1"/>
  <c r="F31" i="80"/>
  <c r="D31" i="80"/>
  <c r="E31" i="80" s="1"/>
  <c r="B31" i="80"/>
  <c r="S111" i="73" l="1"/>
  <c r="Q111" i="73"/>
  <c r="P111" i="73"/>
  <c r="O111" i="73"/>
  <c r="E111" i="73" s="1"/>
  <c r="C111" i="73"/>
  <c r="B111" i="73"/>
  <c r="S110" i="73"/>
  <c r="Q110" i="73"/>
  <c r="P110" i="73"/>
  <c r="O110" i="73"/>
  <c r="E110" i="73"/>
  <c r="H110" i="73" s="1"/>
  <c r="I110" i="73" s="1"/>
  <c r="C110" i="73"/>
  <c r="B110" i="73"/>
  <c r="S109" i="73"/>
  <c r="Q109" i="73"/>
  <c r="P109" i="73"/>
  <c r="O109" i="73"/>
  <c r="E109" i="73"/>
  <c r="C109" i="73"/>
  <c r="B109" i="73"/>
  <c r="S108" i="73"/>
  <c r="Q108" i="73"/>
  <c r="P108" i="73"/>
  <c r="O108" i="73"/>
  <c r="E108" i="73"/>
  <c r="H108" i="73" s="1"/>
  <c r="I108" i="73" s="1"/>
  <c r="C108" i="73"/>
  <c r="B108" i="73"/>
  <c r="S107" i="73"/>
  <c r="Q107" i="73"/>
  <c r="P107" i="73"/>
  <c r="O107" i="73"/>
  <c r="E107" i="73" s="1"/>
  <c r="C107" i="73"/>
  <c r="B107" i="73"/>
  <c r="E106" i="73"/>
  <c r="H106" i="73" s="1"/>
  <c r="I106" i="73" s="1"/>
  <c r="C106" i="73"/>
  <c r="B106" i="73"/>
  <c r="E105" i="73"/>
  <c r="C105" i="73"/>
  <c r="B105" i="73"/>
  <c r="E104" i="73"/>
  <c r="H104" i="73" s="1"/>
  <c r="I104" i="73" s="1"/>
  <c r="C104" i="73"/>
  <c r="B104" i="73"/>
  <c r="E103" i="73"/>
  <c r="C103" i="73"/>
  <c r="B103" i="73"/>
  <c r="E102" i="73"/>
  <c r="F102" i="73" s="1"/>
  <c r="C102" i="73"/>
  <c r="B102" i="73"/>
  <c r="E101" i="73"/>
  <c r="C101" i="73"/>
  <c r="B101" i="73"/>
  <c r="E100" i="73"/>
  <c r="H100" i="73" s="1"/>
  <c r="I100" i="73" s="1"/>
  <c r="C100" i="73"/>
  <c r="B100" i="73"/>
  <c r="S99" i="73"/>
  <c r="E99" i="73"/>
  <c r="C99" i="73"/>
  <c r="B99" i="73"/>
  <c r="S98" i="73"/>
  <c r="E98" i="73"/>
  <c r="H98" i="73" s="1"/>
  <c r="I98" i="73" s="1"/>
  <c r="C98" i="73"/>
  <c r="B98" i="73"/>
  <c r="E97" i="73"/>
  <c r="C97" i="73"/>
  <c r="B97" i="73"/>
  <c r="E96" i="73"/>
  <c r="H96" i="73" s="1"/>
  <c r="I96" i="73" s="1"/>
  <c r="C96" i="73"/>
  <c r="B96" i="73"/>
  <c r="E95" i="73"/>
  <c r="C95" i="73"/>
  <c r="B95" i="73"/>
  <c r="E94" i="73"/>
  <c r="F94" i="73" s="1"/>
  <c r="C94" i="73"/>
  <c r="B94" i="73"/>
  <c r="E93" i="73"/>
  <c r="C93" i="73"/>
  <c r="B93" i="73"/>
  <c r="E92" i="73"/>
  <c r="H92" i="73" s="1"/>
  <c r="I92" i="73" s="1"/>
  <c r="C92" i="73"/>
  <c r="B92" i="73"/>
  <c r="E91" i="73"/>
  <c r="C91" i="73"/>
  <c r="B91" i="73"/>
  <c r="E90" i="73"/>
  <c r="H90" i="73" s="1"/>
  <c r="I90" i="73" s="1"/>
  <c r="C90" i="73"/>
  <c r="B90" i="73"/>
  <c r="E89" i="73"/>
  <c r="C89" i="73"/>
  <c r="B89" i="73"/>
  <c r="E88" i="73"/>
  <c r="H88" i="73" s="1"/>
  <c r="I88" i="73" s="1"/>
  <c r="C88" i="73"/>
  <c r="B88" i="73"/>
  <c r="E87" i="73"/>
  <c r="C87" i="73"/>
  <c r="B87" i="73"/>
  <c r="E86" i="73"/>
  <c r="H86" i="73" s="1"/>
  <c r="I86" i="73" s="1"/>
  <c r="C86" i="73"/>
  <c r="B86" i="73"/>
  <c r="E85" i="73"/>
  <c r="C85" i="73"/>
  <c r="B85" i="73"/>
  <c r="E84" i="73"/>
  <c r="H84" i="73" s="1"/>
  <c r="I84" i="73" s="1"/>
  <c r="C84" i="73"/>
  <c r="B84" i="73"/>
  <c r="E83" i="73"/>
  <c r="C83" i="73"/>
  <c r="B83" i="73"/>
  <c r="E82" i="73"/>
  <c r="F82" i="73" s="1"/>
  <c r="C82" i="73"/>
  <c r="B82" i="73"/>
  <c r="E81" i="73"/>
  <c r="C81" i="73"/>
  <c r="B81" i="73"/>
  <c r="E80" i="73"/>
  <c r="H80" i="73" s="1"/>
  <c r="I80" i="73" s="1"/>
  <c r="C80" i="73"/>
  <c r="B80" i="73"/>
  <c r="E79" i="73"/>
  <c r="C79" i="73"/>
  <c r="B79" i="73"/>
  <c r="E78" i="73"/>
  <c r="F78" i="73" s="1"/>
  <c r="C78" i="73"/>
  <c r="B78" i="73"/>
  <c r="E77" i="73"/>
  <c r="C77" i="73"/>
  <c r="B77" i="73"/>
  <c r="E76" i="73"/>
  <c r="H76" i="73" s="1"/>
  <c r="I76" i="73" s="1"/>
  <c r="C76" i="73"/>
  <c r="B76" i="73"/>
  <c r="E75" i="73"/>
  <c r="C75" i="73"/>
  <c r="B75" i="73"/>
  <c r="E74" i="73"/>
  <c r="H74" i="73" s="1"/>
  <c r="I74" i="73" s="1"/>
  <c r="C74" i="73"/>
  <c r="B74" i="73"/>
  <c r="E73" i="73"/>
  <c r="C73" i="73"/>
  <c r="B73" i="73"/>
  <c r="E72" i="73"/>
  <c r="H72" i="73" s="1"/>
  <c r="I72" i="73" s="1"/>
  <c r="C72" i="73"/>
  <c r="B72" i="73"/>
  <c r="E71" i="73"/>
  <c r="F71" i="73" s="1"/>
  <c r="C71" i="73"/>
  <c r="B71" i="73"/>
  <c r="E70" i="73"/>
  <c r="F70" i="73" s="1"/>
  <c r="C70" i="73"/>
  <c r="B70" i="73"/>
  <c r="E69" i="73"/>
  <c r="C69" i="73"/>
  <c r="B69" i="73"/>
  <c r="S157" i="73"/>
  <c r="Q157" i="73"/>
  <c r="P157" i="73"/>
  <c r="O157" i="73"/>
  <c r="E157" i="73" s="1"/>
  <c r="C157" i="73"/>
  <c r="B157" i="73"/>
  <c r="E156" i="73"/>
  <c r="F156" i="73" s="1"/>
  <c r="C156" i="73"/>
  <c r="B156" i="73"/>
  <c r="E155" i="73"/>
  <c r="C155" i="73"/>
  <c r="B155" i="73"/>
  <c r="E154" i="73"/>
  <c r="C154" i="73"/>
  <c r="B154" i="73"/>
  <c r="E153" i="73"/>
  <c r="F153" i="73" s="1"/>
  <c r="C153" i="73"/>
  <c r="B153" i="73"/>
  <c r="H70" i="73" l="1"/>
  <c r="I70" i="73" s="1"/>
  <c r="F74" i="73"/>
  <c r="H156" i="73"/>
  <c r="I156" i="73" s="1"/>
  <c r="F110" i="73"/>
  <c r="F108" i="73"/>
  <c r="F72" i="73"/>
  <c r="F106" i="73"/>
  <c r="F104" i="73"/>
  <c r="H102" i="73"/>
  <c r="I102" i="73" s="1"/>
  <c r="F100" i="73"/>
  <c r="F98" i="73"/>
  <c r="F96" i="73"/>
  <c r="H94" i="73"/>
  <c r="I94" i="73" s="1"/>
  <c r="F90" i="73"/>
  <c r="F86" i="73"/>
  <c r="H82" i="73"/>
  <c r="I82" i="73" s="1"/>
  <c r="H78" i="73"/>
  <c r="I78" i="73" s="1"/>
  <c r="F76" i="73"/>
  <c r="F84" i="73"/>
  <c r="F92" i="73"/>
  <c r="F80" i="73"/>
  <c r="F88" i="73"/>
  <c r="H111" i="73"/>
  <c r="I111" i="73" s="1"/>
  <c r="F111" i="73"/>
  <c r="F69" i="73"/>
  <c r="H69" i="73"/>
  <c r="I69" i="73" s="1"/>
  <c r="F73" i="73"/>
  <c r="H73" i="73"/>
  <c r="I73" i="73" s="1"/>
  <c r="H77" i="73"/>
  <c r="I77" i="73" s="1"/>
  <c r="F77" i="73"/>
  <c r="F81" i="73"/>
  <c r="H81" i="73"/>
  <c r="I81" i="73" s="1"/>
  <c r="H85" i="73"/>
  <c r="I85" i="73" s="1"/>
  <c r="F85" i="73"/>
  <c r="F89" i="73"/>
  <c r="H89" i="73"/>
  <c r="I89" i="73" s="1"/>
  <c r="H93" i="73"/>
  <c r="I93" i="73" s="1"/>
  <c r="F93" i="73"/>
  <c r="H97" i="73"/>
  <c r="I97" i="73" s="1"/>
  <c r="F97" i="73"/>
  <c r="F101" i="73"/>
  <c r="H101" i="73"/>
  <c r="I101" i="73" s="1"/>
  <c r="H105" i="73"/>
  <c r="I105" i="73" s="1"/>
  <c r="F105" i="73"/>
  <c r="H71" i="73"/>
  <c r="I71" i="73" s="1"/>
  <c r="H75" i="73"/>
  <c r="I75" i="73" s="1"/>
  <c r="F75" i="73"/>
  <c r="H79" i="73"/>
  <c r="I79" i="73" s="1"/>
  <c r="F79" i="73"/>
  <c r="H83" i="73"/>
  <c r="I83" i="73" s="1"/>
  <c r="F83" i="73"/>
  <c r="F87" i="73"/>
  <c r="H87" i="73"/>
  <c r="I87" i="73" s="1"/>
  <c r="F91" i="73"/>
  <c r="H91" i="73"/>
  <c r="I91" i="73" s="1"/>
  <c r="F95" i="73"/>
  <c r="H95" i="73"/>
  <c r="I95" i="73" s="1"/>
  <c r="H99" i="73"/>
  <c r="I99" i="73" s="1"/>
  <c r="F99" i="73"/>
  <c r="F103" i="73"/>
  <c r="H103" i="73"/>
  <c r="I103" i="73" s="1"/>
  <c r="F107" i="73"/>
  <c r="H107" i="73"/>
  <c r="I107" i="73" s="1"/>
  <c r="F109" i="73"/>
  <c r="H109" i="73"/>
  <c r="I109" i="73" s="1"/>
  <c r="H157" i="73"/>
  <c r="I157" i="73" s="1"/>
  <c r="F157" i="73"/>
  <c r="F155" i="73"/>
  <c r="H155" i="73"/>
  <c r="I155" i="73" s="1"/>
  <c r="H153" i="73"/>
  <c r="I153" i="73" s="1"/>
  <c r="F154" i="73"/>
  <c r="H154" i="73"/>
  <c r="I154" i="73" s="1"/>
  <c r="H109" i="80"/>
  <c r="I109" i="80" s="1"/>
  <c r="F109" i="80"/>
  <c r="D109" i="80"/>
  <c r="E109" i="80" s="1"/>
  <c r="B109" i="80"/>
  <c r="H108" i="80"/>
  <c r="I108" i="80" s="1"/>
  <c r="F108" i="80"/>
  <c r="D108" i="80"/>
  <c r="E108" i="80" s="1"/>
  <c r="B108" i="80"/>
  <c r="H107" i="80"/>
  <c r="I107" i="80" s="1"/>
  <c r="F107" i="80"/>
  <c r="D107" i="80"/>
  <c r="E107" i="80" s="1"/>
  <c r="B107" i="80"/>
  <c r="H106" i="80"/>
  <c r="I106" i="80" s="1"/>
  <c r="F106" i="80"/>
  <c r="D106" i="80"/>
  <c r="E106" i="80" s="1"/>
  <c r="B106" i="80"/>
  <c r="H105" i="80"/>
  <c r="I105" i="80" s="1"/>
  <c r="F105" i="80"/>
  <c r="D105" i="80"/>
  <c r="E105" i="80" s="1"/>
  <c r="B105" i="80"/>
  <c r="H104" i="80"/>
  <c r="I104" i="80" s="1"/>
  <c r="F104" i="80"/>
  <c r="D104" i="80"/>
  <c r="E104" i="80" s="1"/>
  <c r="B104" i="80"/>
  <c r="H103" i="80"/>
  <c r="I103" i="80" s="1"/>
  <c r="F103" i="80"/>
  <c r="D103" i="80"/>
  <c r="E103" i="80" s="1"/>
  <c r="B103" i="80"/>
  <c r="H102" i="80"/>
  <c r="I102" i="80" s="1"/>
  <c r="F102" i="80"/>
  <c r="D102" i="80"/>
  <c r="E102" i="80" s="1"/>
  <c r="B102" i="80"/>
  <c r="H101" i="80"/>
  <c r="I101" i="80" s="1"/>
  <c r="F101" i="80"/>
  <c r="D101" i="80"/>
  <c r="E101" i="80" s="1"/>
  <c r="B101" i="80"/>
  <c r="H100" i="80"/>
  <c r="I100" i="80" s="1"/>
  <c r="F100" i="80"/>
  <c r="D100" i="80"/>
  <c r="E100" i="80" s="1"/>
  <c r="B100" i="80"/>
  <c r="H99" i="80"/>
  <c r="I99" i="80" s="1"/>
  <c r="F99" i="80"/>
  <c r="D99" i="80"/>
  <c r="E99" i="80" s="1"/>
  <c r="B99" i="80"/>
  <c r="H98" i="80"/>
  <c r="I98" i="80" s="1"/>
  <c r="F98" i="80"/>
  <c r="D98" i="80"/>
  <c r="E98" i="80" s="1"/>
  <c r="B98" i="80"/>
  <c r="H97" i="80"/>
  <c r="I97" i="80" s="1"/>
  <c r="F97" i="80"/>
  <c r="D97" i="80"/>
  <c r="E97" i="80" s="1"/>
  <c r="B97" i="80"/>
  <c r="H96" i="80"/>
  <c r="I96" i="80" s="1"/>
  <c r="F96" i="80"/>
  <c r="D96" i="80"/>
  <c r="E96" i="80" s="1"/>
  <c r="B96" i="80"/>
  <c r="H95" i="80"/>
  <c r="I95" i="80" s="1"/>
  <c r="F95" i="80"/>
  <c r="D95" i="80"/>
  <c r="E95" i="80" s="1"/>
  <c r="B95" i="80"/>
  <c r="H94" i="80"/>
  <c r="I94" i="80" s="1"/>
  <c r="F94" i="80"/>
  <c r="D94" i="80"/>
  <c r="E94" i="80" s="1"/>
  <c r="B94" i="80"/>
  <c r="H93" i="80"/>
  <c r="I93" i="80" s="1"/>
  <c r="F93" i="80"/>
  <c r="D93" i="80"/>
  <c r="E93" i="80" s="1"/>
  <c r="B93" i="80"/>
  <c r="H92" i="80"/>
  <c r="I92" i="80" s="1"/>
  <c r="F92" i="80"/>
  <c r="D92" i="80"/>
  <c r="E92" i="80" s="1"/>
  <c r="B92" i="80"/>
  <c r="H91" i="80"/>
  <c r="I91" i="80" s="1"/>
  <c r="F91" i="80"/>
  <c r="D91" i="80"/>
  <c r="E91" i="80" s="1"/>
  <c r="B91" i="80"/>
  <c r="H87" i="80"/>
  <c r="I87" i="80" s="1"/>
  <c r="F87" i="80"/>
  <c r="D87" i="80"/>
  <c r="E87" i="80" s="1"/>
  <c r="B87" i="80"/>
  <c r="H86" i="80"/>
  <c r="I86" i="80" s="1"/>
  <c r="F86" i="80"/>
  <c r="D86" i="80"/>
  <c r="E86" i="80" s="1"/>
  <c r="B86" i="80"/>
  <c r="H85" i="80"/>
  <c r="I85" i="80" s="1"/>
  <c r="F85" i="80"/>
  <c r="D85" i="80"/>
  <c r="E85" i="80" s="1"/>
  <c r="B85" i="80"/>
  <c r="H84" i="80"/>
  <c r="I84" i="80" s="1"/>
  <c r="F84" i="80"/>
  <c r="D84" i="80"/>
  <c r="E84" i="80" s="1"/>
  <c r="B84" i="80"/>
  <c r="H83" i="80"/>
  <c r="I83" i="80" s="1"/>
  <c r="F83" i="80"/>
  <c r="D83" i="80"/>
  <c r="E83" i="80" s="1"/>
  <c r="B83" i="80"/>
  <c r="H34" i="76" l="1"/>
  <c r="H33" i="76"/>
  <c r="H32" i="76"/>
  <c r="H31" i="76"/>
  <c r="H30" i="76"/>
  <c r="H29" i="76"/>
  <c r="H28" i="76"/>
  <c r="H27" i="76"/>
  <c r="H26" i="76"/>
  <c r="H25" i="76"/>
  <c r="H24" i="76"/>
  <c r="H23" i="76"/>
  <c r="H22" i="76"/>
  <c r="H21" i="76"/>
  <c r="H20" i="76"/>
  <c r="H19" i="76"/>
  <c r="H18" i="76"/>
  <c r="H17" i="76"/>
  <c r="H15" i="76"/>
  <c r="H16" i="76"/>
  <c r="B82" i="80" l="1"/>
  <c r="B81" i="80"/>
  <c r="B80" i="80"/>
  <c r="B79" i="80"/>
  <c r="B78" i="80"/>
  <c r="B77" i="80"/>
  <c r="B76"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H82" i="80" l="1"/>
  <c r="I82" i="80" s="1"/>
  <c r="H81" i="80"/>
  <c r="I81" i="80" s="1"/>
  <c r="H80" i="80"/>
  <c r="I80" i="80" s="1"/>
  <c r="I79" i="80"/>
  <c r="H79" i="80"/>
  <c r="H78" i="80"/>
  <c r="I78" i="80" s="1"/>
  <c r="H77" i="80"/>
  <c r="I77" i="80" s="1"/>
  <c r="H76" i="80"/>
  <c r="I76" i="80" s="1"/>
  <c r="H75" i="80"/>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0" i="80"/>
  <c r="I30" i="80" s="1"/>
  <c r="H29" i="80"/>
  <c r="I29" i="80" s="1"/>
  <c r="H28" i="80"/>
  <c r="I28" i="80" s="1"/>
  <c r="H27" i="80"/>
  <c r="I27" i="80" s="1"/>
  <c r="H26" i="80"/>
  <c r="I26" i="80" s="1"/>
  <c r="H25" i="80"/>
  <c r="I25" i="80" s="1"/>
  <c r="H24" i="80"/>
  <c r="I24" i="80" s="1"/>
  <c r="H23" i="80"/>
  <c r="I23" i="80" s="1"/>
  <c r="H22" i="80"/>
  <c r="H21" i="80"/>
  <c r="I21" i="80" s="1"/>
  <c r="H20" i="80"/>
  <c r="I20" i="80" s="1"/>
  <c r="H19" i="80"/>
  <c r="I19" i="80" s="1"/>
  <c r="T80" i="80"/>
  <c r="T79" i="80"/>
  <c r="T78" i="80"/>
  <c r="T77" i="80"/>
  <c r="T76" i="80"/>
  <c r="T75" i="80"/>
  <c r="T74" i="80"/>
  <c r="T73" i="80"/>
  <c r="T72" i="80"/>
  <c r="T71" i="80"/>
  <c r="T70" i="80"/>
  <c r="T68" i="80"/>
  <c r="T67" i="80"/>
  <c r="T65" i="80"/>
  <c r="T64" i="80"/>
  <c r="T63" i="80"/>
  <c r="T62" i="80"/>
  <c r="T61" i="80"/>
  <c r="T60" i="80"/>
  <c r="T59" i="80"/>
  <c r="T58" i="80"/>
  <c r="T57" i="80"/>
  <c r="T56" i="80"/>
  <c r="T53" i="80"/>
  <c r="T52" i="80"/>
  <c r="T51" i="80"/>
  <c r="T50" i="80"/>
  <c r="T49" i="80"/>
  <c r="T48" i="80"/>
  <c r="T47" i="80"/>
  <c r="T46" i="80"/>
  <c r="T45" i="80"/>
  <c r="T44" i="80"/>
  <c r="T43" i="80"/>
  <c r="T42" i="80"/>
  <c r="F82" i="80"/>
  <c r="F81" i="80"/>
  <c r="F80" i="80"/>
  <c r="F79" i="80"/>
  <c r="F78" i="80"/>
  <c r="F77" i="80"/>
  <c r="F76"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0" i="80"/>
  <c r="F29" i="80"/>
  <c r="F28" i="80"/>
  <c r="F27" i="80"/>
  <c r="F26" i="80"/>
  <c r="F25" i="80"/>
  <c r="F24" i="80"/>
  <c r="F23" i="80"/>
  <c r="F22" i="80"/>
  <c r="F21" i="80"/>
  <c r="F20" i="80"/>
  <c r="F19" i="80"/>
  <c r="D19" i="80" l="1"/>
  <c r="B75" i="80"/>
  <c r="B74" i="80"/>
  <c r="B73" i="80"/>
  <c r="B21" i="88"/>
  <c r="B4" i="87"/>
  <c r="E15" i="76"/>
  <c r="D2" i="85" l="1"/>
  <c r="B6" i="85" s="1"/>
  <c r="D82" i="80" l="1"/>
  <c r="E82" i="80" s="1"/>
  <c r="D81" i="80"/>
  <c r="E81" i="80" s="1"/>
  <c r="D80" i="80"/>
  <c r="E80" i="80" s="1"/>
  <c r="D79" i="80"/>
  <c r="E79" i="80" s="1"/>
  <c r="D78" i="80"/>
  <c r="E78" i="80" s="1"/>
  <c r="D77" i="80"/>
  <c r="E77" i="80" s="1"/>
  <c r="D76" i="80"/>
  <c r="E76" i="80" s="1"/>
  <c r="D75" i="80"/>
  <c r="E75" i="80" s="1"/>
  <c r="D74" i="80"/>
  <c r="E74" i="80" s="1"/>
  <c r="D73" i="80"/>
  <c r="E73" i="80" s="1"/>
  <c r="D72" i="80" l="1"/>
  <c r="E72" i="80" s="1"/>
  <c r="B72" i="80"/>
  <c r="E22" i="60" l="1"/>
  <c r="B71" i="80"/>
  <c r="B70" i="80"/>
  <c r="B69" i="80"/>
  <c r="B68" i="80"/>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0" i="80"/>
  <c r="B29" i="80"/>
  <c r="B28" i="80"/>
  <c r="B27" i="80"/>
  <c r="B26" i="80"/>
  <c r="B25" i="80"/>
  <c r="B24" i="80"/>
  <c r="B23" i="80"/>
  <c r="B22" i="80"/>
  <c r="B21" i="80"/>
  <c r="B20" i="80"/>
  <c r="B19"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60" i="73"/>
  <c r="B160" i="73"/>
  <c r="C159" i="73"/>
  <c r="B159" i="73"/>
  <c r="C158" i="73"/>
  <c r="B158" i="73"/>
  <c r="C152" i="73"/>
  <c r="B152" i="73"/>
  <c r="C151" i="73"/>
  <c r="B151" i="73"/>
  <c r="C150" i="73"/>
  <c r="B150" i="73"/>
  <c r="C149" i="73"/>
  <c r="B149" i="73"/>
  <c r="C148" i="73"/>
  <c r="B148" i="73"/>
  <c r="C147" i="73"/>
  <c r="B147" i="73"/>
  <c r="C146" i="73"/>
  <c r="B146" i="73"/>
  <c r="C145" i="73"/>
  <c r="B145" i="73"/>
  <c r="C144" i="73"/>
  <c r="B144" i="73"/>
  <c r="C143" i="73"/>
  <c r="B143" i="73"/>
  <c r="C142" i="73"/>
  <c r="B142" i="73"/>
  <c r="C141" i="73"/>
  <c r="B141" i="73"/>
  <c r="C140" i="73"/>
  <c r="B140" i="73"/>
  <c r="C139" i="73"/>
  <c r="B139" i="73"/>
  <c r="C138" i="73"/>
  <c r="B138" i="73"/>
  <c r="C137" i="73"/>
  <c r="B137" i="73"/>
  <c r="C136" i="73"/>
  <c r="B136" i="73"/>
  <c r="C135" i="73"/>
  <c r="B135" i="73"/>
  <c r="C134" i="73"/>
  <c r="B134" i="73"/>
  <c r="C133" i="73"/>
  <c r="B133" i="73"/>
  <c r="C132" i="73"/>
  <c r="B132" i="73"/>
  <c r="C131" i="73"/>
  <c r="B131" i="73"/>
  <c r="C130" i="73"/>
  <c r="B130" i="73"/>
  <c r="C129" i="73"/>
  <c r="B129" i="73"/>
  <c r="C128" i="73"/>
  <c r="B128" i="73"/>
  <c r="C127" i="73"/>
  <c r="B127" i="73"/>
  <c r="C126" i="73"/>
  <c r="B126" i="73"/>
  <c r="C125" i="73"/>
  <c r="B125" i="73"/>
  <c r="C124" i="73"/>
  <c r="B124" i="73"/>
  <c r="C123" i="73"/>
  <c r="B123" i="73"/>
  <c r="C122" i="73"/>
  <c r="B122" i="73"/>
  <c r="C121" i="73"/>
  <c r="B121" i="73"/>
  <c r="C120" i="73"/>
  <c r="B120" i="73"/>
  <c r="C119" i="73"/>
  <c r="B119" i="73"/>
  <c r="C118" i="73"/>
  <c r="B118" i="73"/>
  <c r="C117" i="73"/>
  <c r="B117" i="73"/>
  <c r="C116" i="73"/>
  <c r="B116" i="73"/>
  <c r="C115" i="73"/>
  <c r="B115" i="73"/>
  <c r="C114" i="73"/>
  <c r="B114" i="73"/>
  <c r="C113" i="73"/>
  <c r="B113" i="73"/>
  <c r="C112" i="73"/>
  <c r="B112"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B57" i="84" l="1"/>
  <c r="G29" i="60"/>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D10" i="100"/>
  <c r="B42" i="84" l="1"/>
  <c r="B53" i="84"/>
  <c r="D71" i="80"/>
  <c r="E71" i="80" s="1"/>
  <c r="D63" i="80"/>
  <c r="D40" i="80"/>
  <c r="D59" i="80"/>
  <c r="D67" i="80"/>
  <c r="D39" i="80"/>
  <c r="E39" i="80" s="1"/>
  <c r="D43" i="80"/>
  <c r="E43" i="80" s="1"/>
  <c r="D51" i="80"/>
  <c r="E51" i="80" s="1"/>
  <c r="D56" i="80"/>
  <c r="D47" i="80"/>
  <c r="D55" i="80"/>
  <c r="E55" i="80" s="1"/>
  <c r="D36" i="80"/>
  <c r="E36" i="80" s="1"/>
  <c r="D44" i="80"/>
  <c r="D48" i="80"/>
  <c r="D35" i="80"/>
  <c r="D64" i="80"/>
  <c r="E64" i="80" s="1"/>
  <c r="D52" i="80"/>
  <c r="D60" i="80"/>
  <c r="D68" i="80"/>
  <c r="E68" i="80" s="1"/>
  <c r="D34" i="80"/>
  <c r="D38" i="80"/>
  <c r="E38" i="80" s="1"/>
  <c r="D42" i="80"/>
  <c r="D46" i="80"/>
  <c r="E46" i="80" s="1"/>
  <c r="D50" i="80"/>
  <c r="D54" i="80"/>
  <c r="D58" i="80"/>
  <c r="D62" i="80"/>
  <c r="D66" i="80"/>
  <c r="D70" i="80"/>
  <c r="E70" i="80" s="1"/>
  <c r="D33" i="80"/>
  <c r="E33" i="80" s="1"/>
  <c r="D37" i="80"/>
  <c r="D41" i="80"/>
  <c r="D45" i="80"/>
  <c r="E45" i="80" s="1"/>
  <c r="D49" i="80"/>
  <c r="E49" i="80" s="1"/>
  <c r="D53" i="80"/>
  <c r="D57" i="80"/>
  <c r="D61" i="80"/>
  <c r="D65" i="80"/>
  <c r="E65" i="80" s="1"/>
  <c r="D69" i="80"/>
  <c r="E42" i="80"/>
  <c r="E67" i="80"/>
  <c r="E61" i="80" l="1"/>
  <c r="E69" i="80"/>
  <c r="E53" i="80"/>
  <c r="E37" i="80"/>
  <c r="E56" i="80"/>
  <c r="E63" i="80"/>
  <c r="E59" i="80"/>
  <c r="E47" i="80"/>
  <c r="E35" i="80"/>
  <c r="E115" i="73"/>
  <c r="H115" i="73" s="1"/>
  <c r="E127" i="73"/>
  <c r="H127" i="73" s="1"/>
  <c r="E131" i="73"/>
  <c r="H131" i="73" s="1"/>
  <c r="E143" i="73"/>
  <c r="H143" i="73" s="1"/>
  <c r="E147" i="73"/>
  <c r="H147" i="73" s="1"/>
  <c r="E137" i="73"/>
  <c r="H137" i="73" s="1"/>
  <c r="E37" i="73"/>
  <c r="H37" i="73" s="1"/>
  <c r="E53" i="73"/>
  <c r="H53" i="73" s="1"/>
  <c r="E63" i="73"/>
  <c r="H63" i="73" s="1"/>
  <c r="E57" i="80"/>
  <c r="E41" i="80"/>
  <c r="E48" i="80"/>
  <c r="E44" i="80"/>
  <c r="E40" i="80"/>
  <c r="E62" i="80"/>
  <c r="E58" i="80"/>
  <c r="E54" i="80"/>
  <c r="E66" i="80"/>
  <c r="E50" i="80"/>
  <c r="E34" i="80"/>
  <c r="E60" i="80"/>
  <c r="E52" i="80"/>
  <c r="E31" i="73"/>
  <c r="H31" i="73" s="1"/>
  <c r="E51" i="73"/>
  <c r="H51" i="73" s="1"/>
  <c r="E56" i="73"/>
  <c r="H56" i="73" s="1"/>
  <c r="E66" i="73"/>
  <c r="H66" i="73" s="1"/>
  <c r="E125" i="73"/>
  <c r="H125" i="73" s="1"/>
  <c r="E150" i="73"/>
  <c r="H150" i="73" s="1"/>
  <c r="Q158" i="73"/>
  <c r="E151" i="73"/>
  <c r="H151" i="73" s="1"/>
  <c r="E45" i="73"/>
  <c r="H45" i="73" s="1"/>
  <c r="E135" i="73"/>
  <c r="H135" i="73" s="1"/>
  <c r="E119" i="73"/>
  <c r="H119" i="73" s="1"/>
  <c r="E61" i="73"/>
  <c r="H61" i="73" s="1"/>
  <c r="E130" i="73"/>
  <c r="H130" i="73" s="1"/>
  <c r="E46" i="73"/>
  <c r="H46" i="73" s="1"/>
  <c r="E120" i="73"/>
  <c r="H120" i="73" s="1"/>
  <c r="E152" i="73"/>
  <c r="H152" i="73" s="1"/>
  <c r="E50" i="73"/>
  <c r="H50" i="73" s="1"/>
  <c r="E60" i="73"/>
  <c r="H60" i="73" s="1"/>
  <c r="E140" i="73"/>
  <c r="H140" i="73" s="1"/>
  <c r="E40" i="73"/>
  <c r="H40" i="73" s="1"/>
  <c r="E114" i="73"/>
  <c r="H114" i="73" s="1"/>
  <c r="E146" i="73"/>
  <c r="H146" i="73" s="1"/>
  <c r="E34" i="73"/>
  <c r="H34" i="73" s="1"/>
  <c r="E44" i="73"/>
  <c r="H44" i="73" s="1"/>
  <c r="E57" i="73"/>
  <c r="H57" i="73" s="1"/>
  <c r="E124" i="73"/>
  <c r="H124" i="73" s="1"/>
  <c r="E134" i="73"/>
  <c r="H134" i="73" s="1"/>
  <c r="E32" i="73"/>
  <c r="H32" i="73" s="1"/>
  <c r="E38" i="73"/>
  <c r="H38" i="73" s="1"/>
  <c r="E64" i="73"/>
  <c r="H64" i="73" s="1"/>
  <c r="E112" i="73"/>
  <c r="H112" i="73" s="1"/>
  <c r="E128" i="73"/>
  <c r="H128" i="73" s="1"/>
  <c r="P159" i="73"/>
  <c r="S159" i="73"/>
  <c r="O159" i="73"/>
  <c r="E159" i="73" s="1"/>
  <c r="H159" i="73" s="1"/>
  <c r="E62" i="73"/>
  <c r="H62" i="73" s="1"/>
  <c r="S160" i="73"/>
  <c r="Q160" i="73"/>
  <c r="P160" i="73"/>
  <c r="E28" i="73"/>
  <c r="H28" i="73" s="1"/>
  <c r="E41" i="73"/>
  <c r="H41" i="73" s="1"/>
  <c r="E118" i="73"/>
  <c r="H118" i="73" s="1"/>
  <c r="E54" i="73"/>
  <c r="H54" i="73" s="1"/>
  <c r="E122" i="73"/>
  <c r="H122" i="73" s="1"/>
  <c r="E138" i="73"/>
  <c r="H138" i="73" s="1"/>
  <c r="E144" i="73"/>
  <c r="H144" i="73" s="1"/>
  <c r="P158" i="73"/>
  <c r="E27" i="73"/>
  <c r="H27" i="73" s="1"/>
  <c r="E33" i="73"/>
  <c r="H33" i="73" s="1"/>
  <c r="E42" i="73"/>
  <c r="H42" i="73" s="1"/>
  <c r="E43" i="73"/>
  <c r="H43" i="73" s="1"/>
  <c r="E49" i="73"/>
  <c r="H49" i="73" s="1"/>
  <c r="E58" i="73"/>
  <c r="H58" i="73" s="1"/>
  <c r="E59" i="73"/>
  <c r="H59" i="73" s="1"/>
  <c r="E65" i="73"/>
  <c r="H65" i="73" s="1"/>
  <c r="E116" i="73"/>
  <c r="H116" i="73" s="1"/>
  <c r="E117" i="73"/>
  <c r="H117" i="73" s="1"/>
  <c r="E123" i="73"/>
  <c r="H123" i="73" s="1"/>
  <c r="E132" i="73"/>
  <c r="H132" i="73" s="1"/>
  <c r="E133" i="73"/>
  <c r="H133" i="73" s="1"/>
  <c r="E139" i="73"/>
  <c r="H139" i="73" s="1"/>
  <c r="E148" i="73"/>
  <c r="H148" i="73" s="1"/>
  <c r="E149" i="73"/>
  <c r="H149" i="73" s="1"/>
  <c r="S158" i="73"/>
  <c r="O160" i="73"/>
  <c r="E160" i="73" s="1"/>
  <c r="H160" i="73" s="1"/>
  <c r="E26" i="73"/>
  <c r="H26" i="73" s="1"/>
  <c r="I127" i="73" l="1"/>
  <c r="E48" i="73"/>
  <c r="H48" i="73" s="1"/>
  <c r="I59" i="73"/>
  <c r="F130" i="73"/>
  <c r="F127" i="73"/>
  <c r="F133" i="73"/>
  <c r="F125" i="73"/>
  <c r="I125" i="73"/>
  <c r="I37" i="73"/>
  <c r="E29" i="73"/>
  <c r="H29" i="73" s="1"/>
  <c r="I29" i="73" s="1"/>
  <c r="F37" i="73"/>
  <c r="I132" i="73"/>
  <c r="I51" i="73"/>
  <c r="E136" i="73"/>
  <c r="H136" i="73" s="1"/>
  <c r="E30" i="73"/>
  <c r="H30" i="73" s="1"/>
  <c r="F143" i="73"/>
  <c r="F53" i="73"/>
  <c r="F118" i="73"/>
  <c r="F31" i="73"/>
  <c r="O158" i="73"/>
  <c r="E158" i="73" s="1"/>
  <c r="H158" i="73" s="1"/>
  <c r="E121" i="73"/>
  <c r="H121" i="73" s="1"/>
  <c r="E47" i="73"/>
  <c r="Q159" i="73"/>
  <c r="F159" i="73" s="1"/>
  <c r="I128" i="73"/>
  <c r="I143" i="73"/>
  <c r="I53" i="73"/>
  <c r="E141" i="73"/>
  <c r="H141" i="73" s="1"/>
  <c r="E67" i="73"/>
  <c r="H67" i="73" s="1"/>
  <c r="E35" i="73"/>
  <c r="H35" i="73" s="1"/>
  <c r="F48" i="73"/>
  <c r="F137" i="73"/>
  <c r="F63" i="73"/>
  <c r="F122" i="73"/>
  <c r="F44" i="73"/>
  <c r="I160" i="73"/>
  <c r="F160" i="73"/>
  <c r="E145" i="73"/>
  <c r="H145" i="73" s="1"/>
  <c r="E52" i="73"/>
  <c r="H52" i="73" s="1"/>
  <c r="I49" i="73"/>
  <c r="F49" i="73"/>
  <c r="E39" i="73"/>
  <c r="H39" i="73" s="1"/>
  <c r="F64" i="73"/>
  <c r="I64" i="73"/>
  <c r="I124" i="73"/>
  <c r="F124" i="73"/>
  <c r="I140" i="73"/>
  <c r="F140" i="73"/>
  <c r="I115" i="73"/>
  <c r="F115" i="73"/>
  <c r="I50" i="73"/>
  <c r="F50" i="73"/>
  <c r="I152" i="73"/>
  <c r="F152" i="73"/>
  <c r="I46" i="73"/>
  <c r="F46" i="73"/>
  <c r="I130" i="73"/>
  <c r="I63" i="73"/>
  <c r="I31" i="73"/>
  <c r="I137" i="73"/>
  <c r="I117" i="73"/>
  <c r="F117" i="73"/>
  <c r="E68" i="73"/>
  <c r="H68" i="73" s="1"/>
  <c r="I65" i="73"/>
  <c r="F65" i="73"/>
  <c r="E55" i="73"/>
  <c r="H55" i="73" s="1"/>
  <c r="F138" i="73"/>
  <c r="I138" i="73"/>
  <c r="F32" i="73"/>
  <c r="I32" i="73"/>
  <c r="I147" i="73"/>
  <c r="F147" i="73"/>
  <c r="F146" i="73"/>
  <c r="I146" i="73"/>
  <c r="F40" i="73"/>
  <c r="I40" i="73"/>
  <c r="I61" i="73"/>
  <c r="F61" i="73"/>
  <c r="F51" i="73"/>
  <c r="I45" i="73"/>
  <c r="F45" i="73"/>
  <c r="I133" i="73"/>
  <c r="E126" i="73"/>
  <c r="H126" i="73" s="1"/>
  <c r="I123" i="73"/>
  <c r="F123" i="73"/>
  <c r="E113" i="73"/>
  <c r="H113" i="73" s="1"/>
  <c r="I27" i="73"/>
  <c r="F27" i="73"/>
  <c r="F28" i="73"/>
  <c r="I28" i="73"/>
  <c r="I62" i="73"/>
  <c r="F62" i="73"/>
  <c r="I34" i="73"/>
  <c r="F34" i="73"/>
  <c r="I120" i="73"/>
  <c r="F120" i="73"/>
  <c r="F56" i="73"/>
  <c r="I56" i="73"/>
  <c r="I135" i="73"/>
  <c r="F135" i="73"/>
  <c r="I149" i="73"/>
  <c r="F149" i="73"/>
  <c r="E142" i="73"/>
  <c r="H142" i="73" s="1"/>
  <c r="I139" i="73"/>
  <c r="F139" i="73"/>
  <c r="E129" i="73"/>
  <c r="H129" i="73" s="1"/>
  <c r="I58" i="73"/>
  <c r="F58" i="73"/>
  <c r="I43" i="73"/>
  <c r="F43" i="73"/>
  <c r="E36" i="73"/>
  <c r="H36" i="73" s="1"/>
  <c r="I33" i="73"/>
  <c r="F33" i="73"/>
  <c r="I144" i="73"/>
  <c r="F144" i="73"/>
  <c r="I54" i="73"/>
  <c r="F54" i="73"/>
  <c r="I131" i="73"/>
  <c r="F131" i="73"/>
  <c r="I66" i="73"/>
  <c r="I41" i="73"/>
  <c r="F41" i="73"/>
  <c r="I112" i="73"/>
  <c r="F112" i="73"/>
  <c r="I38" i="73"/>
  <c r="F38" i="73"/>
  <c r="F134" i="73"/>
  <c r="I134" i="73"/>
  <c r="I57" i="73"/>
  <c r="F57" i="73"/>
  <c r="F114" i="73"/>
  <c r="I114" i="73"/>
  <c r="F60" i="73"/>
  <c r="I60" i="73"/>
  <c r="I119" i="73"/>
  <c r="F119" i="73"/>
  <c r="I151" i="73"/>
  <c r="F151" i="73"/>
  <c r="I26" i="73"/>
  <c r="F26" i="73"/>
  <c r="I159" i="73" l="1"/>
  <c r="F29" i="73"/>
  <c r="F136" i="73"/>
  <c r="F150" i="73"/>
  <c r="I150" i="73"/>
  <c r="F47" i="73"/>
  <c r="H47" i="73"/>
  <c r="I47" i="73" s="1"/>
  <c r="F42" i="73"/>
  <c r="F132" i="73"/>
  <c r="I42" i="73"/>
  <c r="I118" i="73"/>
  <c r="I122" i="73"/>
  <c r="I136" i="73"/>
  <c r="I30" i="73"/>
  <c r="I48" i="73"/>
  <c r="F67" i="73"/>
  <c r="F148" i="73"/>
  <c r="F35" i="73"/>
  <c r="F66" i="73"/>
  <c r="I158" i="73"/>
  <c r="F128" i="73"/>
  <c r="F30" i="73"/>
  <c r="F59" i="73"/>
  <c r="I35" i="73"/>
  <c r="I141" i="73"/>
  <c r="F158" i="73"/>
  <c r="I67" i="73"/>
  <c r="F116" i="73"/>
  <c r="I116" i="73"/>
  <c r="F121" i="73"/>
  <c r="F141" i="73"/>
  <c r="I148" i="73"/>
  <c r="I44" i="73"/>
  <c r="I121" i="73"/>
  <c r="I113" i="73"/>
  <c r="F113" i="73"/>
  <c r="I129" i="73"/>
  <c r="F129" i="73"/>
  <c r="I55" i="73"/>
  <c r="F55" i="73"/>
  <c r="I39" i="73"/>
  <c r="F39" i="73"/>
  <c r="I145" i="73"/>
  <c r="F145" i="73"/>
  <c r="F36" i="73"/>
  <c r="I36" i="73"/>
  <c r="F142" i="73"/>
  <c r="I142" i="73"/>
  <c r="F126" i="73"/>
  <c r="I126" i="73"/>
  <c r="F68" i="73"/>
  <c r="I68" i="73"/>
  <c r="F52" i="73"/>
  <c r="I52"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C26" i="84" s="1"/>
  <c r="B46" i="84"/>
  <c r="B35" i="84"/>
  <c r="B23" i="88" s="1"/>
  <c r="E35" i="84" l="1"/>
  <c r="E23" i="88" s="1"/>
  <c r="C35" i="84"/>
  <c r="D26" i="84"/>
  <c r="B17" i="88"/>
  <c r="C17" i="88" s="1"/>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5" i="73"/>
  <c r="H25" i="73" s="1"/>
  <c r="D30" i="80" l="1"/>
  <c r="E27" i="60"/>
  <c r="J27" i="60" s="1"/>
  <c r="F25" i="73"/>
  <c r="G27" i="60" l="1"/>
  <c r="D29" i="80" l="1"/>
  <c r="E26" i="60"/>
  <c r="J26" i="60" s="1"/>
  <c r="E24" i="73"/>
  <c r="H24" i="73" s="1"/>
  <c r="D28" i="80"/>
  <c r="E25" i="60"/>
  <c r="J25" i="60" s="1"/>
  <c r="I25" i="73"/>
  <c r="E23" i="73"/>
  <c r="H23" i="73" s="1"/>
  <c r="D34" i="76"/>
  <c r="G25" i="60" l="1"/>
  <c r="G26" i="60"/>
  <c r="F24" i="73"/>
  <c r="E29" i="80"/>
  <c r="E30" i="80"/>
  <c r="J34" i="76"/>
  <c r="N34" i="76" s="1"/>
  <c r="E34" i="76"/>
  <c r="K34" i="76"/>
  <c r="F23" i="73"/>
  <c r="I24" i="73" l="1"/>
  <c r="M34" i="76"/>
  <c r="I23" i="73"/>
  <c r="E28" i="80" l="1"/>
  <c r="D20" i="80" l="1"/>
  <c r="E15" i="73"/>
  <c r="H15" i="73" s="1"/>
  <c r="E18" i="60"/>
  <c r="J18" i="60" s="1"/>
  <c r="E21" i="60"/>
  <c r="J21" i="60" s="1"/>
  <c r="D25" i="80"/>
  <c r="E23" i="60"/>
  <c r="J23" i="60" s="1"/>
  <c r="E24" i="60"/>
  <c r="J24" i="60" s="1"/>
  <c r="D18" i="76"/>
  <c r="J16" i="76" l="1"/>
  <c r="N16" i="76" s="1"/>
  <c r="D16" i="76"/>
  <c r="G23" i="60"/>
  <c r="G21" i="60"/>
  <c r="G24" i="60"/>
  <c r="G18" i="60"/>
  <c r="D24" i="80"/>
  <c r="D26" i="80"/>
  <c r="D27" i="80"/>
  <c r="D21" i="80"/>
  <c r="E22" i="73"/>
  <c r="H22" i="73" s="1"/>
  <c r="E21" i="73"/>
  <c r="H21" i="73" s="1"/>
  <c r="E20" i="73"/>
  <c r="H20" i="73" s="1"/>
  <c r="E19" i="73"/>
  <c r="H19" i="73" s="1"/>
  <c r="E16" i="73"/>
  <c r="H16" i="73" s="1"/>
  <c r="E19" i="60"/>
  <c r="J19" i="60" s="1"/>
  <c r="D22" i="80"/>
  <c r="I22" i="80" s="1"/>
  <c r="I18" i="80" s="1"/>
  <c r="D23" i="80"/>
  <c r="E20" i="60"/>
  <c r="J20" i="60" s="1"/>
  <c r="E18" i="73"/>
  <c r="H18" i="73" s="1"/>
  <c r="J18" i="76"/>
  <c r="N18" i="76" s="1"/>
  <c r="K18" i="76"/>
  <c r="E17" i="73"/>
  <c r="H17" i="73" s="1"/>
  <c r="E16" i="76"/>
  <c r="K16" i="76"/>
  <c r="M16" i="76" s="1"/>
  <c r="E18" i="76"/>
  <c r="E14" i="73"/>
  <c r="H14" i="73" s="1"/>
  <c r="E22" i="80" l="1"/>
  <c r="I23" i="105"/>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5" i="80"/>
  <c r="E27" i="80"/>
  <c r="E19" i="80"/>
  <c r="E23" i="80"/>
  <c r="E21" i="80"/>
  <c r="E26" i="80"/>
  <c r="E20" i="80"/>
  <c r="E24" i="80"/>
  <c r="F15" i="73"/>
  <c r="I15" i="73"/>
  <c r="F20" i="73"/>
  <c r="F14" i="73"/>
  <c r="F16" i="73"/>
  <c r="F17" i="73"/>
  <c r="F21" i="73"/>
  <c r="F19" i="73"/>
  <c r="F22" i="73"/>
  <c r="I22" i="73"/>
  <c r="F18" i="73"/>
  <c r="E18" i="80" l="1"/>
  <c r="I17" i="105" s="1"/>
  <c r="F13" i="73"/>
  <c r="G17" i="105" s="1"/>
  <c r="N14" i="76"/>
  <c r="H23" i="105" s="1"/>
  <c r="M15" i="76"/>
  <c r="M21" i="76"/>
  <c r="M22" i="76"/>
  <c r="M19" i="76"/>
  <c r="M20" i="76"/>
  <c r="E14" i="76"/>
  <c r="H17" i="105" s="1"/>
  <c r="J15" i="60"/>
  <c r="B14" i="103" s="1"/>
  <c r="B23" i="105" s="1"/>
  <c r="G15" i="60"/>
  <c r="B6" i="103" s="1"/>
  <c r="I18" i="73"/>
  <c r="I17" i="73"/>
  <c r="I19" i="73"/>
  <c r="I21" i="73"/>
  <c r="I20" i="73"/>
  <c r="I16" i="73"/>
  <c r="B17" i="105" l="1"/>
  <c r="B10" i="103"/>
  <c r="C17" i="105" s="1"/>
  <c r="J17" i="105"/>
  <c r="C10" i="103"/>
  <c r="D17" i="105" s="1"/>
  <c r="D18" i="103"/>
  <c r="E23" i="105" s="1"/>
  <c r="D6" i="106" s="1"/>
  <c r="B6" i="106" s="1"/>
  <c r="B18" i="103"/>
  <c r="C23" i="105" s="1"/>
  <c r="I14" i="73"/>
  <c r="I13" i="73" s="1"/>
  <c r="D10" i="103" l="1"/>
  <c r="E17" i="105" s="1"/>
  <c r="C18" i="103"/>
  <c r="D23" i="105" s="1"/>
  <c r="G23" i="105"/>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<sst xmlns="http://schemas.openxmlformats.org/spreadsheetml/2006/main" count="1402" uniqueCount="560">
  <si>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</si>
  <si>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</si>
  <si>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</si>
  <si>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</si>
  <si>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</si>
  <si>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</si>
  <si>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</si>
  <si>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</si>
  <si>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</si>
  <si>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</si>
  <si>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</si>
  <si>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</si>
  <si>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</si>
  <si>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</si>
  <si>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</si>
  <si>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</si>
  <si>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</si>
  <si>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</si>
  <si>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</si>
  <si>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</si>
  <si>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</si>
  <si>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</si>
  <si>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</si>
  <si>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</si>
  <si>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</si>
  <si>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</si>
  <si>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</si>
  <si>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</si>
  <si>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</si>
  <si>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</si>
  <si>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</si>
  <si>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</si>
  <si>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</si>
  <si>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</si>
  <si>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</si>
  <si>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</si>
  <si>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</si>
  <si>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</si>
  <si>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</si>
  <si>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</si>
  <si>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</si>
  <si>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</si>
  <si>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</si>
  <si>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</si>
  <si>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</si>
  <si>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</si>
  <si>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</si>
  <si>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</si>
  <si>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</si>
  <si>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</si>
  <si>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</si>
  <si>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</si>
  <si>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</si>
  <si>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</si>
  <si>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</si>
  <si>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</si>
  <si>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</si>
  <si>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</si>
  <si>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</si>
  <si>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</si>
  <si>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</si>
  <si>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</si>
  <si>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</si>
  <si>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</si>
  <si>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</si>
  <si>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</si>
  <si>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</si>
  <si>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</si>
  <si>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</si>
  <si>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</si>
  <si>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</si>
  <si>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</si>
  <si>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</si>
  <si>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</si>
  <si>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</si>
  <si>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</si>
  <si>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</si>
  <si>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</si>
  <si>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</si>
  <si>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</si>
  <si>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</si>
  <si>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</si>
  <si>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</si>
  <si>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</si>
  <si>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</si>
  <si>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</si>
  <si>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</si>
  <si>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</si>
  <si>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</si>
  <si>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</si>
  <si>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</si>
  <si>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</si>
  <si>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</si>
  <si>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</si>
  <si>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</si>
  <si>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</si>
  <si>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</si>
  <si>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</si>
  <si>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</si>
  <si>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</si>
  <si>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</si>
  <si>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</si>
  <si>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</si>
  <si>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</si>
  <si>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</si>
  <si>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</si>
  <si>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</si>
  <si>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</si>
  <si>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</si>
  <si>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</si>
  <si>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</si>
  <si>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</si>
  <si>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</si>
  <si>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</si>
  <si>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</si>
  <si>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</si>
  <si>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</si>
  <si>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</si>
  <si>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</si>
  <si>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</si>
  <si>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</si>
  <si>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</si>
  <si>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</si>
  <si>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</si>
  <si>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</si>
  <si>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</si>
  <si>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</si>
  <si>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</si>
  <si>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</si>
  <si>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</si>
  <si>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</si>
  <si>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</si>
  <si>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</si>
  <si>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</si>
  <si>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</si>
  <si>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</si>
  <si>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</si>
  <si>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</si>
  <si>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</si>
  <si>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</si>
  <si>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</si>
  <si>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</si>
  <si>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</si>
  <si>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</si>
  <si>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</si>
  <si>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</si>
  <si>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</si>
  <si>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</si>
  <si>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</si>
  <si>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</si>
  <si>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</si>
  <si>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</si>
  <si>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</si>
  <si>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</si>
  <si>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</si>
  <si>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</si>
  <si>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</si>
  <si>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</si>
  <si>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</si>
  <si>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</si>
  <si>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</si>
  <si>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</si>
  <si>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</si>
  <si>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</si>
  <si>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</si>
  <si>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</si>
  <si>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</si>
  <si>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</si>
  <si>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</si>
  <si>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</si>
  <si>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</si>
  <si>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</si>
  <si>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</si>
  <si>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</si>
  <si>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</si>
  <si>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</si>
  <si>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</si>
  <si>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</si>
  <si>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</si>
  <si>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</si>
  <si>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</si>
  <si>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</si>
  <si>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</si>
  <si>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</si>
  <si>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</si>
  <si>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</si>
  <si>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</si>
  <si>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</si>
  <si>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</si>
  <si>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</si>
  <si>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</si>
  <si>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</si>
  <si>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</si>
  <si>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</si>
  <si>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</si>
  <si>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</si>
  <si>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</si>
  <si>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</si>
  <si>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</si>
  <si>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</si>
  <si>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</si>
  <si>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</si>
  <si>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</si>
  <si>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</si>
  <si>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</si>
  <si>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</si>
  <si>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</si>
  <si>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</si>
  <si>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</si>
  <si>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</si>
  <si>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</si>
  <si>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</si>
  <si>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</si>
  <si>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</si>
  <si>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</si>
  <si>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</si>
  <si>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</si>
  <si>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</si>
  <si>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</si>
  <si>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</si>
  <si>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</si>
  <si>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</si>
  <si>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</si>
  <si>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</si>
  <si>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</si>
  <si>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</si>
  <si>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</si>
  <si>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</si>
  <si>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</si>
  <si>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</si>
  <si>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</si>
  <si>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</si>
  <si>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</si>
  <si>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</si>
  <si>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</si>
  <si>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</si>
  <si>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</si>
  <si>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</si>
  <si>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</si>
  <si>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</si>
  <si>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</si>
  <si>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</si>
  <si>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</si>
  <si>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</si>
  <si>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</si>
  <si>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</si>
  <si>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</si>
  <si>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</si>
  <si>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</si>
  <si>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</si>
  <si>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</si>
  <si>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</si>
  <si>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</si>
  <si>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</si>
  <si>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</si>
  <si>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</si>
  <si>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</si>
  <si>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</si>
  <si>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</si>
  <si>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</si>
  <si>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</si>
  <si>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</si>
  <si>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</si>
  <si>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</si>
  <si>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</si>
  <si>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</si>
  <si>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</si>
  <si>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</si>
  <si>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</si>
  <si>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</si>
  <si>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</si>
  <si>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</si>
  <si>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</si>
  <si>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</si>
  <si>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</si>
  <si>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</si>
  <si>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</si>
  <si>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</si>
  <si>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</si>
  <si>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</si>
  <si>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</si>
  <si>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</si>
  <si>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</si>
  <si>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</si>
  <si>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</si>
  <si>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</si>
  <si>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</si>
  <si>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</si>
  <si>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</si>
  <si>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</si>
  <si>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</si>
  <si>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</si>
  <si>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</si>
  <si>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</si>
  <si>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</si>
  <si>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</si>
  <si>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</si>
  <si>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</si>
  <si>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</si>
  <si>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</si>
  <si>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</si>
  <si>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</si>
  <si>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</si>
  <si>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</si>
  <si>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</si>
  <si>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</si>
  <si>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</si>
  <si>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</si>
  <si>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</si>
  <si>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</si>
  <si>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</si>
  <si>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</si>
  <si>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</si>
  <si>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</si>
  <si>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</si>
  <si>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</si>
  <si>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</si>
  <si>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</si>
  <si>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</si>
  <si>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</si>
  <si>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</si>
  <si>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</si>
  <si>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</si>
  <si>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</si>
  <si>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</si>
  <si>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</si>
  <si>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</si>
  <si>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</si>
  <si>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</si>
  <si>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</si>
  <si>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</si>
  <si>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</si>
  <si>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</si>
  <si>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</si>
  <si>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</si>
  <si>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</si>
  <si>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</si>
  <si>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</si>
  <si>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</si>
  <si>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</si>
  <si>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</si>
  <si>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</si>
  <si>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</si>
  <si>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</si>
  <si>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</si>
  <si>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</si>
  <si>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</si>
  <si>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</si>
  <si>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</si>
  <si>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</si>
  <si>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</si>
  <si>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</si>
  <si>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</si>
  <si>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</si>
  <si>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</si>
  <si>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</si>
  <si>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</si>
  <si>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</si>
  <si>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</si>
  <si>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</si>
  <si>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</si>
  <si>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</si>
  <si>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</si>
  <si>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</si>
  <si>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</si>
  <si>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</si>
  <si>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</si>
  <si>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</si>
  <si>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</si>
  <si>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</si>
  <si>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</si>
  <si>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</si>
  <si>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</si>
  <si>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</si>
  <si>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</si>
  <si>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</si>
  <si>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</si>
  <si>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</si>
  <si>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</si>
  <si>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</si>
  <si>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</si>
  <si>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</si>
  <si>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</si>
  <si>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</si>
  <si>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</si>
  <si>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</si>
  <si>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</si>
  <si>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</si>
  <si>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</si>
  <si>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</si>
  <si>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</si>
  <si>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</si>
  <si>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</si>
  <si>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</si>
  <si>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</si>
  <si>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</si>
  <si>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</si>
  <si>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</si>
  <si>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</si>
  <si>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</si>
  <si>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</si>
  <si>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</si>
  <si>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</si>
  <si>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</si>
  <si>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</si>
  <si>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</si>
  <si>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</si>
  <si>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</si>
  <si>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</si>
  <si>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</si>
  <si>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</si>
  <si>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</si>
  <si>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</si>
  <si>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</si>
  <si>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</si>
  <si>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</si>
  <si>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</si>
  <si>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</si>
  <si>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</si>
  <si>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</si>
  <si>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</si>
  <si>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</si>
  <si>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</si>
  <si>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</si>
  <si>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</si>
  <si>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</si>
  <si>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</si>
  <si>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</si>
  <si>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</si>
  <si>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</si>
  <si>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</si>
  <si>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 xml:space="preserve"> ほうれんそう　　　　 (指定野菜)</t>
    <rPh sb="13" eb="15">
      <t>シテイ</t>
    </rPh>
    <rPh sb="15" eb="17">
      <t>ヤサイ</t>
    </rPh>
    <phoneticPr fontId="7"/>
  </si>
  <si>
    <t xml:space="preserve"> 夏ねぎ </t>
    <rPh sb="1" eb="2">
      <t>ナツ</t>
    </rPh>
    <phoneticPr fontId="7"/>
  </si>
  <si>
    <t xml:space="preserve"> 秋冬ねぎ </t>
    <rPh sb="1" eb="3">
      <t>アキフユ</t>
    </rPh>
    <phoneticPr fontId="7"/>
  </si>
  <si>
    <t xml:space="preserve"> 冬春なす </t>
    <rPh sb="1" eb="2">
      <t>フユ</t>
    </rPh>
    <rPh sb="2" eb="3">
      <t>ハル</t>
    </rPh>
    <phoneticPr fontId="7"/>
  </si>
  <si>
    <t xml:space="preserve"> 夏秋なす </t>
    <rPh sb="1" eb="2">
      <t>ナツ</t>
    </rPh>
    <rPh sb="2" eb="3">
      <t>アキ</t>
    </rPh>
    <phoneticPr fontId="7"/>
  </si>
  <si>
    <t xml:space="preserve">冬春 トマト </t>
    <rPh sb="0" eb="1">
      <t>フユ</t>
    </rPh>
    <rPh sb="1" eb="2">
      <t>ハル</t>
    </rPh>
    <phoneticPr fontId="7"/>
  </si>
  <si>
    <t xml:space="preserve"> 冬春きゅうり </t>
    <rPh sb="1" eb="2">
      <t>フユ</t>
    </rPh>
    <rPh sb="2" eb="3">
      <t>ハル</t>
    </rPh>
    <phoneticPr fontId="7"/>
  </si>
  <si>
    <t xml:space="preserve"> 夏秋きゅうり </t>
    <rPh sb="1" eb="2">
      <t>ナツ</t>
    </rPh>
    <rPh sb="2" eb="3">
      <t>アキ</t>
    </rPh>
    <phoneticPr fontId="7"/>
  </si>
  <si>
    <t>ほうれんそう　　　　　(特定指定野菜)</t>
    <rPh sb="12" eb="14">
      <t>トクテイ</t>
    </rPh>
    <rPh sb="14" eb="16">
      <t>シテイ</t>
    </rPh>
    <rPh sb="16" eb="18">
      <t>ヤサイ</t>
    </rPh>
    <phoneticPr fontId="7"/>
  </si>
  <si>
    <t>ブロッコリー　　　　　　　　　(重要特定野菜)</t>
    <rPh sb="16" eb="18">
      <t>ジュウヨウ</t>
    </rPh>
    <rPh sb="18" eb="20">
      <t>トクテイ</t>
    </rPh>
    <rPh sb="20" eb="22">
      <t>ヤサイ</t>
    </rPh>
    <phoneticPr fontId="7"/>
  </si>
  <si>
    <t xml:space="preserve"> 冬春きゅうり 　　　　　　　　　　(特定指定野菜)</t>
    <rPh sb="1" eb="2">
      <t>フユ</t>
    </rPh>
    <rPh sb="2" eb="3">
      <t>ハル</t>
    </rPh>
    <rPh sb="19" eb="21">
      <t>トクテイ</t>
    </rPh>
    <rPh sb="21" eb="23">
      <t>シテイ</t>
    </rPh>
    <rPh sb="23" eb="25">
      <t>ヤサイ</t>
    </rPh>
    <phoneticPr fontId="7"/>
  </si>
  <si>
    <t xml:space="preserve"> 夏秋きゅうり　　　　　　　　　 (特定指定野菜)</t>
    <rPh sb="1" eb="2">
      <t>ナツ</t>
    </rPh>
    <rPh sb="2" eb="3">
      <t>アキ</t>
    </rPh>
    <rPh sb="18" eb="20">
      <t>トクテイ</t>
    </rPh>
    <rPh sb="20" eb="22">
      <t>シテイ</t>
    </rPh>
    <rPh sb="22" eb="24">
      <t>ヤサイ</t>
    </rPh>
    <phoneticPr fontId="7"/>
  </si>
  <si>
    <t xml:space="preserve"> だいこん </t>
    <phoneticPr fontId="7"/>
  </si>
  <si>
    <t>○</t>
    <phoneticPr fontId="7"/>
  </si>
  <si>
    <t>果樹共済(半相殺減収総合方式)</t>
    <rPh sb="0" eb="2">
      <t>カジュ</t>
    </rPh>
    <rPh sb="2" eb="4">
      <t>キョウサイ</t>
    </rPh>
    <rPh sb="5" eb="6">
      <t>ハン</t>
    </rPh>
    <rPh sb="6" eb="8">
      <t>ソウサイ</t>
    </rPh>
    <rPh sb="8" eb="10">
      <t>ゲンシュウ</t>
    </rPh>
    <rPh sb="10" eb="12">
      <t>ソウゴウ</t>
    </rPh>
    <rPh sb="12" eb="14">
      <t>ホウシキ</t>
    </rPh>
    <phoneticPr fontId="7"/>
  </si>
  <si>
    <t>果樹共済(樹園地減収総合方式）</t>
    <rPh sb="0" eb="2">
      <t>カジュ</t>
    </rPh>
    <rPh sb="2" eb="4">
      <t>キョウサイ</t>
    </rPh>
    <rPh sb="5" eb="6">
      <t>ジュ</t>
    </rPh>
    <rPh sb="6" eb="8">
      <t>エンチ</t>
    </rPh>
    <rPh sb="8" eb="10">
      <t>ゲンシュウ</t>
    </rPh>
    <rPh sb="10" eb="12">
      <t>ソウゴウ</t>
    </rPh>
    <rPh sb="12" eb="14">
      <t>ホウシキ</t>
    </rPh>
    <phoneticPr fontId="7"/>
  </si>
  <si>
    <t>果樹共済(半相殺特定危険(ひょう害)方式)</t>
    <rPh sb="0" eb="2">
      <t>カジュ</t>
    </rPh>
    <rPh sb="2" eb="4">
      <t>キョウサイ</t>
    </rPh>
    <rPh sb="5" eb="6">
      <t>ハン</t>
    </rPh>
    <rPh sb="6" eb="8">
      <t>ソウサイ</t>
    </rPh>
    <rPh sb="8" eb="10">
      <t>トクテイ</t>
    </rPh>
    <rPh sb="10" eb="12">
      <t>キケン</t>
    </rPh>
    <rPh sb="16" eb="17">
      <t>ガイ</t>
    </rPh>
    <rPh sb="18" eb="20">
      <t>ホウシキ</t>
    </rPh>
    <phoneticPr fontId="7"/>
  </si>
  <si>
    <t>ぶどう２類　　　　　　　　(中部統括支所管内)</t>
    <rPh sb="4" eb="5">
      <t>ルイ</t>
    </rPh>
    <rPh sb="18" eb="20">
      <t>シショ</t>
    </rPh>
    <phoneticPr fontId="7"/>
  </si>
  <si>
    <t>ぶどう３類　　　　　　　　(中部統括支所管内)</t>
    <rPh sb="4" eb="5">
      <t>ルイ</t>
    </rPh>
    <rPh sb="14" eb="16">
      <t>チュウブ</t>
    </rPh>
    <rPh sb="16" eb="18">
      <t>トウカツ</t>
    </rPh>
    <rPh sb="18" eb="20">
      <t>シショ</t>
    </rPh>
    <rPh sb="20" eb="22">
      <t>カンナイ</t>
    </rPh>
    <phoneticPr fontId="7"/>
  </si>
  <si>
    <t>果樹共済(樹園地減収総合方式)</t>
    <rPh sb="0" eb="2">
      <t>カジュ</t>
    </rPh>
    <rPh sb="2" eb="4">
      <t>キョウサイ</t>
    </rPh>
    <rPh sb="5" eb="6">
      <t>ジュ</t>
    </rPh>
    <rPh sb="6" eb="8">
      <t>エンチ</t>
    </rPh>
    <rPh sb="8" eb="10">
      <t>ゲンシュウ</t>
    </rPh>
    <rPh sb="10" eb="12">
      <t>ソウゴウ</t>
    </rPh>
    <rPh sb="12" eb="14">
      <t>ホウシキ</t>
    </rPh>
    <phoneticPr fontId="7"/>
  </si>
  <si>
    <t>畑作物共済(全相殺方式)</t>
    <rPh sb="6" eb="7">
      <t>ゼン</t>
    </rPh>
    <rPh sb="7" eb="9">
      <t>ソウサイ</t>
    </rPh>
    <rPh sb="9" eb="11">
      <t>ホウシキ</t>
    </rPh>
    <phoneticPr fontId="7"/>
  </si>
  <si>
    <t>畑作物共済(一筆方式)</t>
    <rPh sb="6" eb="8">
      <t>イッピツ</t>
    </rPh>
    <rPh sb="8" eb="10">
      <t>ホウシキ</t>
    </rPh>
    <phoneticPr fontId="7"/>
  </si>
  <si>
    <t>茶6類(被覆栽培：在来種以外の品種)　　　　　　　　　　　　　　　()</t>
    <rPh sb="0" eb="1">
      <t>チャ</t>
    </rPh>
    <rPh sb="2" eb="3">
      <t>ルイ</t>
    </rPh>
    <rPh sb="4" eb="6">
      <t>ヒフク</t>
    </rPh>
    <rPh sb="6" eb="8">
      <t>サイバイ</t>
    </rPh>
    <rPh sb="9" eb="11">
      <t>ザイライ</t>
    </rPh>
    <rPh sb="11" eb="12">
      <t>シュ</t>
    </rPh>
    <rPh sb="12" eb="14">
      <t>イガイ</t>
    </rPh>
    <rPh sb="15" eb="17">
      <t>ヒンシュ</t>
    </rPh>
    <phoneticPr fontId="7"/>
  </si>
  <si>
    <t>茶1類(防霜施設あり：在来種)</t>
    <rPh sb="0" eb="1">
      <t>チャ</t>
    </rPh>
    <rPh sb="2" eb="3">
      <t>ルイ</t>
    </rPh>
    <rPh sb="4" eb="5">
      <t>フセ</t>
    </rPh>
    <rPh sb="5" eb="6">
      <t>シモ</t>
    </rPh>
    <rPh sb="6" eb="8">
      <t>シセツ</t>
    </rPh>
    <rPh sb="11" eb="13">
      <t>ザイライ</t>
    </rPh>
    <rPh sb="13" eb="14">
      <t>シュ</t>
    </rPh>
    <phoneticPr fontId="7"/>
  </si>
  <si>
    <t>茶2類(防霜施設あり：在来種以外の品種)</t>
    <rPh sb="0" eb="1">
      <t>チャ</t>
    </rPh>
    <rPh sb="2" eb="3">
      <t>ルイ</t>
    </rPh>
    <rPh sb="4" eb="6">
      <t>ボウソウ</t>
    </rPh>
    <rPh sb="6" eb="8">
      <t>シセツ</t>
    </rPh>
    <rPh sb="11" eb="13">
      <t>ザイライ</t>
    </rPh>
    <rPh sb="13" eb="14">
      <t>シュ</t>
    </rPh>
    <rPh sb="14" eb="16">
      <t>イガイ</t>
    </rPh>
    <rPh sb="17" eb="19">
      <t>ヒンシュ</t>
    </rPh>
    <phoneticPr fontId="7"/>
  </si>
  <si>
    <t>茶３類(防霜施設なし：在来種)</t>
    <rPh sb="0" eb="1">
      <t>チャ</t>
    </rPh>
    <rPh sb="2" eb="3">
      <t>ルイ</t>
    </rPh>
    <rPh sb="4" eb="5">
      <t>フセ</t>
    </rPh>
    <rPh sb="5" eb="6">
      <t>シモ</t>
    </rPh>
    <rPh sb="6" eb="8">
      <t>シセツ</t>
    </rPh>
    <rPh sb="11" eb="13">
      <t>ザイライ</t>
    </rPh>
    <rPh sb="13" eb="14">
      <t>シュ</t>
    </rPh>
    <phoneticPr fontId="7"/>
  </si>
  <si>
    <t>茶4類(防霜施設なし：在来種以外の品種)</t>
    <rPh sb="0" eb="1">
      <t>チャ</t>
    </rPh>
    <rPh sb="2" eb="3">
      <t>ルイ</t>
    </rPh>
    <rPh sb="4" eb="6">
      <t>ボウソウ</t>
    </rPh>
    <rPh sb="6" eb="8">
      <t>シセツ</t>
    </rPh>
    <rPh sb="11" eb="13">
      <t>ザイライ</t>
    </rPh>
    <rPh sb="13" eb="14">
      <t>シュ</t>
    </rPh>
    <rPh sb="14" eb="16">
      <t>イガイ</t>
    </rPh>
    <rPh sb="17" eb="19">
      <t>ヒンシュ</t>
    </rPh>
    <phoneticPr fontId="7"/>
  </si>
  <si>
    <t>茶共済(半相殺方式)</t>
    <rPh sb="0" eb="1">
      <t>チャ</t>
    </rPh>
    <rPh sb="1" eb="3">
      <t>キョウサイ</t>
    </rPh>
    <rPh sb="4" eb="5">
      <t>ハン</t>
    </rPh>
    <rPh sb="5" eb="7">
      <t>ソウサイ</t>
    </rPh>
    <rPh sb="7" eb="9">
      <t>ホウシキ</t>
    </rPh>
    <phoneticPr fontId="7"/>
  </si>
  <si>
    <t>ぶどう1類　　　　　　　　　(中部統括支所管内)</t>
    <rPh sb="4" eb="5">
      <t>ルイ</t>
    </rPh>
    <rPh sb="15" eb="17">
      <t>チュウブ</t>
    </rPh>
    <rPh sb="17" eb="19">
      <t>トウカツ</t>
    </rPh>
    <rPh sb="19" eb="21">
      <t>シショ</t>
    </rPh>
    <rPh sb="21" eb="23">
      <t>カンナイ</t>
    </rPh>
    <phoneticPr fontId="7"/>
  </si>
  <si>
    <t>ぶどう1類　　　　　　　　　　(北部統括支所管内)</t>
    <rPh sb="4" eb="5">
      <t>ルイ</t>
    </rPh>
    <rPh sb="16" eb="18">
      <t>ホクブ</t>
    </rPh>
    <rPh sb="17" eb="18">
      <t>サイホク</t>
    </rPh>
    <rPh sb="18" eb="20">
      <t>トウカツ</t>
    </rPh>
    <rPh sb="20" eb="22">
      <t>シショ</t>
    </rPh>
    <rPh sb="22" eb="24">
      <t>カンナイ</t>
    </rPh>
    <phoneticPr fontId="7"/>
  </si>
  <si>
    <t>畑作物共済(蚕繭共済)</t>
    <rPh sb="0" eb="1">
      <t>ハタ</t>
    </rPh>
    <rPh sb="1" eb="3">
      <t>サクモツ</t>
    </rPh>
    <rPh sb="3" eb="5">
      <t>キョウサイ</t>
    </rPh>
    <rPh sb="6" eb="7">
      <t>カイコ</t>
    </rPh>
    <rPh sb="7" eb="8">
      <t>マユ</t>
    </rPh>
    <rPh sb="8" eb="10">
      <t>キョウサイ</t>
    </rPh>
    <phoneticPr fontId="7"/>
  </si>
  <si>
    <t>初秋蚕繭　　　　　　　　　　　　(中部統括支所管内)</t>
    <rPh sb="0" eb="2">
      <t>ショシュウ</t>
    </rPh>
    <rPh sb="2" eb="3">
      <t>カイコ</t>
    </rPh>
    <rPh sb="3" eb="4">
      <t>マユ</t>
    </rPh>
    <rPh sb="17" eb="19">
      <t>チュウブ</t>
    </rPh>
    <rPh sb="19" eb="21">
      <t>トウカツ</t>
    </rPh>
    <rPh sb="21" eb="23">
      <t>シショ</t>
    </rPh>
    <rPh sb="23" eb="25">
      <t>カンナイ</t>
    </rPh>
    <phoneticPr fontId="7"/>
  </si>
  <si>
    <t>初秋蚕繭　　　　　　　　　　　　(北部統括支所管内)</t>
    <rPh sb="0" eb="2">
      <t>ショシュウ</t>
    </rPh>
    <rPh sb="2" eb="3">
      <t>カイコ</t>
    </rPh>
    <rPh sb="3" eb="4">
      <t>マユ</t>
    </rPh>
    <rPh sb="17" eb="19">
      <t>ホクブ</t>
    </rPh>
    <rPh sb="19" eb="21">
      <t>トウカツ</t>
    </rPh>
    <rPh sb="21" eb="23">
      <t>シショ</t>
    </rPh>
    <rPh sb="23" eb="25">
      <t>カンナイ</t>
    </rPh>
    <phoneticPr fontId="7"/>
  </si>
  <si>
    <t>晩秋蚕繭　　　　　　　　　　　　(中部統括支所管内)</t>
    <rPh sb="0" eb="2">
      <t>バンシュウ</t>
    </rPh>
    <rPh sb="2" eb="3">
      <t>カイコ</t>
    </rPh>
    <rPh sb="3" eb="4">
      <t>マユ</t>
    </rPh>
    <rPh sb="17" eb="19">
      <t>チュウブ</t>
    </rPh>
    <rPh sb="19" eb="21">
      <t>トウカツ</t>
    </rPh>
    <rPh sb="21" eb="23">
      <t>シショ</t>
    </rPh>
    <rPh sb="23" eb="25">
      <t>カンナイ</t>
    </rPh>
    <phoneticPr fontId="7"/>
  </si>
  <si>
    <t>晩秋蚕繭　　　　　　　　　　　　(北部統括支所管内)</t>
    <rPh sb="0" eb="2">
      <t>バンシュウ</t>
    </rPh>
    <rPh sb="2" eb="3">
      <t>カイコ</t>
    </rPh>
    <rPh sb="3" eb="4">
      <t>マユ</t>
    </rPh>
    <rPh sb="17" eb="19">
      <t>ホクブ</t>
    </rPh>
    <rPh sb="19" eb="21">
      <t>トウカツ</t>
    </rPh>
    <rPh sb="21" eb="23">
      <t>シショ</t>
    </rPh>
    <rPh sb="23" eb="25">
      <t>カンナイ</t>
    </rPh>
    <phoneticPr fontId="7"/>
  </si>
  <si>
    <t>農作物共済(水稲共済一筆方式)</t>
    <rPh sb="6" eb="8">
      <t>スイトウ</t>
    </rPh>
    <rPh sb="8" eb="10">
      <t>キョウサイ</t>
    </rPh>
    <rPh sb="10" eb="11">
      <t>イチ</t>
    </rPh>
    <rPh sb="11" eb="12">
      <t>フデ</t>
    </rPh>
    <rPh sb="12" eb="14">
      <t>ホウシキ</t>
    </rPh>
    <phoneticPr fontId="7"/>
  </si>
  <si>
    <t>水稲(主食用7割補償)　　　　　　　　　　(中部統括支所管内)</t>
    <rPh sb="0" eb="2">
      <t>スイトウ</t>
    </rPh>
    <rPh sb="3" eb="6">
      <t>シュショクヨウ</t>
    </rPh>
    <rPh sb="7" eb="8">
      <t>ワリ</t>
    </rPh>
    <rPh sb="8" eb="10">
      <t>ホショウ</t>
    </rPh>
    <rPh sb="22" eb="24">
      <t>チュウブ</t>
    </rPh>
    <rPh sb="24" eb="26">
      <t>トウカツ</t>
    </rPh>
    <rPh sb="26" eb="28">
      <t>シショ</t>
    </rPh>
    <rPh sb="28" eb="30">
      <t>カンナイ</t>
    </rPh>
    <phoneticPr fontId="7"/>
  </si>
  <si>
    <t>水稲(飼料用7割補償)　　　　　　　　　　(中部統括支所管内)</t>
    <rPh sb="0" eb="2">
      <t>スイトウ</t>
    </rPh>
    <rPh sb="3" eb="5">
      <t>シリョウ</t>
    </rPh>
    <rPh sb="5" eb="6">
      <t>ヨウ</t>
    </rPh>
    <rPh sb="7" eb="8">
      <t>ワリ</t>
    </rPh>
    <rPh sb="8" eb="10">
      <t>ホショウ</t>
    </rPh>
    <rPh sb="22" eb="24">
      <t>チュウブ</t>
    </rPh>
    <rPh sb="24" eb="26">
      <t>トウカツ</t>
    </rPh>
    <rPh sb="26" eb="28">
      <t>シショ</t>
    </rPh>
    <rPh sb="28" eb="30">
      <t>カンナイ</t>
    </rPh>
    <phoneticPr fontId="7"/>
  </si>
  <si>
    <t>水稲(米粉用7割補償)　　　　　　　　　　(中部統括支所管内)</t>
    <rPh sb="0" eb="2">
      <t>スイトウ</t>
    </rPh>
    <rPh sb="3" eb="5">
      <t>ベイフン</t>
    </rPh>
    <rPh sb="5" eb="6">
      <t>ヨウ</t>
    </rPh>
    <rPh sb="7" eb="8">
      <t>ワリ</t>
    </rPh>
    <rPh sb="8" eb="10">
      <t>ホショウ</t>
    </rPh>
    <rPh sb="22" eb="24">
      <t>チュウブ</t>
    </rPh>
    <rPh sb="24" eb="26">
      <t>トウカツ</t>
    </rPh>
    <rPh sb="26" eb="28">
      <t>シショ</t>
    </rPh>
    <rPh sb="28" eb="30">
      <t>カンナイ</t>
    </rPh>
    <phoneticPr fontId="7"/>
  </si>
  <si>
    <t>水稲(主食用５割補償)　　　　　　　　　　(北部統括支所管内)</t>
    <rPh sb="0" eb="2">
      <t>スイトウ</t>
    </rPh>
    <rPh sb="3" eb="6">
      <t>シュショクヨウ</t>
    </rPh>
    <rPh sb="7" eb="8">
      <t>ワリ</t>
    </rPh>
    <rPh sb="8" eb="10">
      <t>ホショウ</t>
    </rPh>
    <rPh sb="22" eb="24">
      <t>ホクブ</t>
    </rPh>
    <rPh sb="24" eb="26">
      <t>トウカツ</t>
    </rPh>
    <rPh sb="26" eb="28">
      <t>シショ</t>
    </rPh>
    <rPh sb="28" eb="30">
      <t>カンナイ</t>
    </rPh>
    <phoneticPr fontId="7"/>
  </si>
  <si>
    <t>水稲(飼料用7割補償)　　　　　　　　　　(北部統括支所管内)</t>
    <rPh sb="0" eb="2">
      <t>スイトウ</t>
    </rPh>
    <rPh sb="3" eb="5">
      <t>シリョウ</t>
    </rPh>
    <rPh sb="5" eb="6">
      <t>ヨウ</t>
    </rPh>
    <rPh sb="7" eb="8">
      <t>ワリ</t>
    </rPh>
    <rPh sb="8" eb="10">
      <t>ホショウ</t>
    </rPh>
    <rPh sb="22" eb="24">
      <t>ホクブ</t>
    </rPh>
    <rPh sb="24" eb="26">
      <t>トウカツ</t>
    </rPh>
    <rPh sb="26" eb="28">
      <t>シショ</t>
    </rPh>
    <rPh sb="28" eb="30">
      <t>カンナイ</t>
    </rPh>
    <phoneticPr fontId="7"/>
  </si>
  <si>
    <t>水稲(主食用7割補償)　　　　　　　　　　(東部統括支所管内)</t>
    <rPh sb="0" eb="2">
      <t>スイトウ</t>
    </rPh>
    <rPh sb="3" eb="6">
      <t>シュショクヨウ</t>
    </rPh>
    <rPh sb="7" eb="8">
      <t>ワリ</t>
    </rPh>
    <rPh sb="8" eb="10">
      <t>ホショウ</t>
    </rPh>
    <rPh sb="22" eb="24">
      <t>トウブ</t>
    </rPh>
    <rPh sb="24" eb="26">
      <t>トウカツ</t>
    </rPh>
    <rPh sb="26" eb="28">
      <t>シショ</t>
    </rPh>
    <rPh sb="28" eb="30">
      <t>カンナイ</t>
    </rPh>
    <phoneticPr fontId="7"/>
  </si>
  <si>
    <t>水稲(米粉用7割補償)　　　　　　　　　　(東部統括支所管内)</t>
    <rPh sb="0" eb="2">
      <t>スイトウ</t>
    </rPh>
    <rPh sb="3" eb="5">
      <t>ベイフン</t>
    </rPh>
    <rPh sb="5" eb="6">
      <t>ヨウ</t>
    </rPh>
    <rPh sb="7" eb="8">
      <t>ワリ</t>
    </rPh>
    <rPh sb="8" eb="10">
      <t>ホショウ</t>
    </rPh>
    <rPh sb="22" eb="24">
      <t>トウブ</t>
    </rPh>
    <rPh sb="24" eb="26">
      <t>トウカツ</t>
    </rPh>
    <rPh sb="26" eb="28">
      <t>シショ</t>
    </rPh>
    <rPh sb="28" eb="30">
      <t>カンナイ</t>
    </rPh>
    <phoneticPr fontId="7"/>
  </si>
  <si>
    <t>水稲(米粉用7割補償)　　　　　　　　　　(北部統括支所管内)</t>
    <rPh sb="0" eb="2">
      <t>スイトウ</t>
    </rPh>
    <rPh sb="3" eb="5">
      <t>ベイフン</t>
    </rPh>
    <rPh sb="5" eb="6">
      <t>ヨウ</t>
    </rPh>
    <rPh sb="7" eb="8">
      <t>ワリ</t>
    </rPh>
    <rPh sb="8" eb="10">
      <t>ホショウ</t>
    </rPh>
    <rPh sb="22" eb="24">
      <t>ホクブ</t>
    </rPh>
    <rPh sb="24" eb="26">
      <t>トウカツ</t>
    </rPh>
    <rPh sb="26" eb="28">
      <t>シショ</t>
    </rPh>
    <rPh sb="28" eb="30">
      <t>カンナイ</t>
    </rPh>
    <phoneticPr fontId="7"/>
  </si>
  <si>
    <t>水稲(飼料用5割補償)　　　　　　　　　　(北部統括支所管内)</t>
    <rPh sb="0" eb="2">
      <t>スイトウ</t>
    </rPh>
    <rPh sb="3" eb="5">
      <t>シリョウ</t>
    </rPh>
    <rPh sb="5" eb="6">
      <t>ヨウ</t>
    </rPh>
    <rPh sb="7" eb="8">
      <t>ワリ</t>
    </rPh>
    <rPh sb="8" eb="10">
      <t>ホショウ</t>
    </rPh>
    <rPh sb="22" eb="24">
      <t>ホクブ</t>
    </rPh>
    <rPh sb="24" eb="26">
      <t>トウカツ</t>
    </rPh>
    <rPh sb="26" eb="28">
      <t>シショ</t>
    </rPh>
    <rPh sb="28" eb="30">
      <t>カンナイ</t>
    </rPh>
    <phoneticPr fontId="7"/>
  </si>
  <si>
    <t>水稲(米粉用5割補償)　　　　　　　　　　(北部統括支所管内)</t>
    <rPh sb="0" eb="2">
      <t>スイトウ</t>
    </rPh>
    <rPh sb="3" eb="5">
      <t>ベイフン</t>
    </rPh>
    <rPh sb="5" eb="6">
      <t>ヨウ</t>
    </rPh>
    <rPh sb="7" eb="8">
      <t>ワリ</t>
    </rPh>
    <rPh sb="8" eb="10">
      <t>ホショウ</t>
    </rPh>
    <rPh sb="22" eb="24">
      <t>ホクブ</t>
    </rPh>
    <rPh sb="24" eb="26">
      <t>トウカツ</t>
    </rPh>
    <rPh sb="26" eb="28">
      <t>シショ</t>
    </rPh>
    <rPh sb="28" eb="30">
      <t>カンナイ</t>
    </rPh>
    <phoneticPr fontId="7"/>
  </si>
  <si>
    <t>農作物共済(麦共済一筆方式)</t>
    <rPh sb="6" eb="7">
      <t>ムギ</t>
    </rPh>
    <rPh sb="7" eb="9">
      <t>キョウサイ</t>
    </rPh>
    <rPh sb="9" eb="10">
      <t>イチ</t>
    </rPh>
    <rPh sb="10" eb="11">
      <t>フデ</t>
    </rPh>
    <rPh sb="11" eb="13">
      <t>ホウシキ</t>
    </rPh>
    <phoneticPr fontId="7"/>
  </si>
  <si>
    <t>水稲(主食用５割補償)　　(中部統括支所管内)</t>
    <rPh sb="0" eb="2">
      <t>スイトウ</t>
    </rPh>
    <rPh sb="3" eb="6">
      <t>シュショクヨウ</t>
    </rPh>
    <rPh sb="7" eb="8">
      <t>ワリ</t>
    </rPh>
    <rPh sb="8" eb="10">
      <t>ホショウ</t>
    </rPh>
    <rPh sb="14" eb="16">
      <t>チュウブ</t>
    </rPh>
    <rPh sb="16" eb="18">
      <t>トウカツ</t>
    </rPh>
    <rPh sb="18" eb="20">
      <t>シショ</t>
    </rPh>
    <rPh sb="20" eb="22">
      <t>カンナイ</t>
    </rPh>
    <phoneticPr fontId="7"/>
  </si>
  <si>
    <t>水稲(主食用7割補償)　　(北部統括支所管内)</t>
    <rPh sb="0" eb="2">
      <t>スイトウ</t>
    </rPh>
    <rPh sb="3" eb="6">
      <t>シュショクヨウ</t>
    </rPh>
    <rPh sb="7" eb="8">
      <t>ワリ</t>
    </rPh>
    <rPh sb="8" eb="10">
      <t>ホショウ</t>
    </rPh>
    <rPh sb="14" eb="16">
      <t>ホクブ</t>
    </rPh>
    <rPh sb="16" eb="18">
      <t>トウカツ</t>
    </rPh>
    <rPh sb="18" eb="20">
      <t>シショ</t>
    </rPh>
    <rPh sb="20" eb="22">
      <t>カンナイ</t>
    </rPh>
    <phoneticPr fontId="7"/>
  </si>
  <si>
    <t>水稲(主食用５割補償)　　(東部統括支所管内)</t>
    <rPh sb="0" eb="2">
      <t>スイトウ</t>
    </rPh>
    <rPh sb="3" eb="6">
      <t>シュショクヨウ</t>
    </rPh>
    <rPh sb="7" eb="8">
      <t>ワリ</t>
    </rPh>
    <rPh sb="8" eb="10">
      <t>ホショウ</t>
    </rPh>
    <rPh sb="14" eb="16">
      <t>トウブ</t>
    </rPh>
    <rPh sb="16" eb="18">
      <t>トウカツ</t>
    </rPh>
    <rPh sb="18" eb="20">
      <t>シショ</t>
    </rPh>
    <rPh sb="20" eb="22">
      <t>カンナイ</t>
    </rPh>
    <phoneticPr fontId="7"/>
  </si>
  <si>
    <t>水稲(飼料用５割補償)　　(東部統括支所管内)</t>
    <rPh sb="0" eb="2">
      <t>スイトウ</t>
    </rPh>
    <rPh sb="3" eb="5">
      <t>シリョウ</t>
    </rPh>
    <rPh sb="5" eb="6">
      <t>ヨウ</t>
    </rPh>
    <rPh sb="7" eb="8">
      <t>ワリ</t>
    </rPh>
    <rPh sb="8" eb="10">
      <t>ホショウ</t>
    </rPh>
    <rPh sb="14" eb="16">
      <t>トウブ</t>
    </rPh>
    <rPh sb="16" eb="18">
      <t>トウカツ</t>
    </rPh>
    <rPh sb="18" eb="20">
      <t>シショ</t>
    </rPh>
    <rPh sb="20" eb="22">
      <t>カンナイ</t>
    </rPh>
    <phoneticPr fontId="7"/>
  </si>
  <si>
    <t>水稲(飼料用7割補償)　　　　　(東部統括支所管内)</t>
    <rPh sb="0" eb="2">
      <t>スイトウ</t>
    </rPh>
    <rPh sb="3" eb="5">
      <t>シリョウ</t>
    </rPh>
    <rPh sb="5" eb="6">
      <t>ヨウ</t>
    </rPh>
    <rPh sb="7" eb="8">
      <t>ワリ</t>
    </rPh>
    <rPh sb="8" eb="10">
      <t>ホショウ</t>
    </rPh>
    <rPh sb="17" eb="19">
      <t>トウブ</t>
    </rPh>
    <rPh sb="19" eb="21">
      <t>トウカツ</t>
    </rPh>
    <rPh sb="21" eb="23">
      <t>シショ</t>
    </rPh>
    <rPh sb="23" eb="25">
      <t>カンナイ</t>
    </rPh>
    <phoneticPr fontId="7"/>
  </si>
  <si>
    <t>小麦(パン・中華以外用対象麦:７割補償)　　　　　　(中部統括支所管内)</t>
    <rPh sb="0" eb="2">
      <t>コムギ</t>
    </rPh>
    <rPh sb="6" eb="8">
      <t>チュウカ</t>
    </rPh>
    <rPh sb="8" eb="10">
      <t>イガイ</t>
    </rPh>
    <rPh sb="10" eb="11">
      <t>ヨウ</t>
    </rPh>
    <rPh sb="11" eb="13">
      <t>タイショウ</t>
    </rPh>
    <rPh sb="13" eb="14">
      <t>ムギ</t>
    </rPh>
    <rPh sb="16" eb="17">
      <t>ワリ</t>
    </rPh>
    <rPh sb="17" eb="19">
      <t>ホショウ</t>
    </rPh>
    <rPh sb="27" eb="29">
      <t>チュウブ</t>
    </rPh>
    <rPh sb="29" eb="31">
      <t>トウカツ</t>
    </rPh>
    <rPh sb="31" eb="33">
      <t>シショ</t>
    </rPh>
    <rPh sb="33" eb="35">
      <t>カンナイ</t>
    </rPh>
    <phoneticPr fontId="7"/>
  </si>
  <si>
    <t>小麦(パン・中華用対象麦:７割補償)　　　　　　　　　　(中部統括支所管内)</t>
    <rPh sb="0" eb="2">
      <t>コムギ</t>
    </rPh>
    <rPh sb="6" eb="8">
      <t>チュウカ</t>
    </rPh>
    <rPh sb="8" eb="9">
      <t>ヨウ</t>
    </rPh>
    <rPh sb="9" eb="11">
      <t>タイショウ</t>
    </rPh>
    <rPh sb="11" eb="12">
      <t>ムギ</t>
    </rPh>
    <rPh sb="14" eb="15">
      <t>ワリ</t>
    </rPh>
    <rPh sb="15" eb="17">
      <t>ホショウ</t>
    </rPh>
    <rPh sb="29" eb="31">
      <t>チュウブ</t>
    </rPh>
    <rPh sb="31" eb="33">
      <t>トウカツ</t>
    </rPh>
    <rPh sb="33" eb="35">
      <t>シショ</t>
    </rPh>
    <rPh sb="35" eb="37">
      <t>カンナイ</t>
    </rPh>
    <phoneticPr fontId="7"/>
  </si>
  <si>
    <t>六条大麦(対象麦:７割補償)　　　　　　　　　　　　　　　　(中部統括支所管内)</t>
    <rPh sb="0" eb="1">
      <t>ロク</t>
    </rPh>
    <rPh sb="1" eb="2">
      <t>ジョウ</t>
    </rPh>
    <rPh sb="2" eb="4">
      <t>オオムギ</t>
    </rPh>
    <rPh sb="5" eb="7">
      <t>タイショウ</t>
    </rPh>
    <rPh sb="7" eb="8">
      <t>ムギ</t>
    </rPh>
    <rPh sb="10" eb="11">
      <t>ワリ</t>
    </rPh>
    <rPh sb="11" eb="13">
      <t>ホショウ</t>
    </rPh>
    <rPh sb="31" eb="33">
      <t>チュウブ</t>
    </rPh>
    <rPh sb="33" eb="35">
      <t>トウカツ</t>
    </rPh>
    <rPh sb="35" eb="37">
      <t>シショ</t>
    </rPh>
    <rPh sb="37" eb="39">
      <t>カンナイ</t>
    </rPh>
    <phoneticPr fontId="7"/>
  </si>
  <si>
    <t>六条大麦(対象外麦:７割補償)　　　　　　　　　　　　　(中部統括支所管内)</t>
    <rPh sb="0" eb="1">
      <t>ロク</t>
    </rPh>
    <rPh sb="1" eb="2">
      <t>ジョウ</t>
    </rPh>
    <rPh sb="2" eb="4">
      <t>オオムギ</t>
    </rPh>
    <rPh sb="5" eb="7">
      <t>タイショウ</t>
    </rPh>
    <rPh sb="7" eb="8">
      <t>ガイ</t>
    </rPh>
    <rPh sb="8" eb="9">
      <t>ムギ</t>
    </rPh>
    <rPh sb="11" eb="12">
      <t>ワリ</t>
    </rPh>
    <rPh sb="12" eb="14">
      <t>ホショウ</t>
    </rPh>
    <rPh sb="29" eb="31">
      <t>チュウブ</t>
    </rPh>
    <rPh sb="31" eb="33">
      <t>トウカツ</t>
    </rPh>
    <rPh sb="33" eb="35">
      <t>シショ</t>
    </rPh>
    <rPh sb="35" eb="37">
      <t>カンナイ</t>
    </rPh>
    <phoneticPr fontId="7"/>
  </si>
  <si>
    <t>はだか麦(対象麦：７割補償)　　　　　　　　　　　　　　　　　　(中部統括支所管内)</t>
    <rPh sb="3" eb="4">
      <t>ムギ</t>
    </rPh>
    <rPh sb="5" eb="7">
      <t>タイショウ</t>
    </rPh>
    <rPh sb="7" eb="8">
      <t>ムギ</t>
    </rPh>
    <rPh sb="10" eb="11">
      <t>ワリ</t>
    </rPh>
    <rPh sb="11" eb="13">
      <t>ホショウ</t>
    </rPh>
    <rPh sb="33" eb="35">
      <t>チュウブ</t>
    </rPh>
    <rPh sb="35" eb="37">
      <t>トウカツ</t>
    </rPh>
    <rPh sb="37" eb="39">
      <t>シショ</t>
    </rPh>
    <rPh sb="39" eb="41">
      <t>カンナイ</t>
    </rPh>
    <phoneticPr fontId="7"/>
  </si>
  <si>
    <t>小麦(パン・中華以外対象麦：７割補償)　　　　　　　　　　　　　　　(北部統括支所管内)</t>
    <rPh sb="0" eb="2">
      <t>コムギ</t>
    </rPh>
    <rPh sb="6" eb="8">
      <t>チュウカ</t>
    </rPh>
    <rPh sb="8" eb="10">
      <t>イガイ</t>
    </rPh>
    <rPh sb="10" eb="12">
      <t>タイショウ</t>
    </rPh>
    <rPh sb="12" eb="13">
      <t>ムギ</t>
    </rPh>
    <rPh sb="15" eb="16">
      <t>ワリ</t>
    </rPh>
    <rPh sb="16" eb="18">
      <t>ホショウ</t>
    </rPh>
    <rPh sb="35" eb="37">
      <t>ホクブ</t>
    </rPh>
    <rPh sb="37" eb="39">
      <t>トウカツ</t>
    </rPh>
    <rPh sb="39" eb="41">
      <t>シショ</t>
    </rPh>
    <rPh sb="41" eb="43">
      <t>カンナイ</t>
    </rPh>
    <phoneticPr fontId="7"/>
  </si>
  <si>
    <t>小麦(種子用７割補償)　　　　　　　　　　　　(北部統括支所管内)</t>
    <rPh sb="0" eb="2">
      <t>コムギ</t>
    </rPh>
    <rPh sb="3" eb="5">
      <t>シュシ</t>
    </rPh>
    <rPh sb="5" eb="6">
      <t>ヨウ</t>
    </rPh>
    <rPh sb="7" eb="8">
      <t>ワリ</t>
    </rPh>
    <rPh sb="8" eb="10">
      <t>ホショウ</t>
    </rPh>
    <rPh sb="24" eb="26">
      <t>ホクブ</t>
    </rPh>
    <rPh sb="26" eb="28">
      <t>トウカツ</t>
    </rPh>
    <rPh sb="28" eb="30">
      <t>シショ</t>
    </rPh>
    <rPh sb="30" eb="32">
      <t>カンナイ</t>
    </rPh>
    <phoneticPr fontId="7"/>
  </si>
  <si>
    <t>小麦(パン・中華以外用対象麦:５割補償)　　　　　　　　　　　　　　　　　　　　(北部統括支所管内)</t>
    <rPh sb="0" eb="2">
      <t>コムギ</t>
    </rPh>
    <rPh sb="6" eb="8">
      <t>チュウカ</t>
    </rPh>
    <rPh sb="8" eb="10">
      <t>イガイ</t>
    </rPh>
    <rPh sb="10" eb="11">
      <t>ヨウ</t>
    </rPh>
    <rPh sb="11" eb="13">
      <t>タイショウ</t>
    </rPh>
    <rPh sb="13" eb="14">
      <t>ムギ</t>
    </rPh>
    <rPh sb="16" eb="17">
      <t>ワリ</t>
    </rPh>
    <rPh sb="17" eb="19">
      <t>ホショウ</t>
    </rPh>
    <rPh sb="41" eb="43">
      <t>ホクブ</t>
    </rPh>
    <rPh sb="43" eb="45">
      <t>トウカツ</t>
    </rPh>
    <rPh sb="45" eb="47">
      <t>シショ</t>
    </rPh>
    <rPh sb="47" eb="49">
      <t>カンナイ</t>
    </rPh>
    <phoneticPr fontId="7"/>
  </si>
  <si>
    <t>二条大麦(ビール麦５割補償)　　　　　　　　　　　　　　(北部統括支所管内)</t>
    <rPh sb="0" eb="2">
      <t>ニジョウ</t>
    </rPh>
    <rPh sb="2" eb="4">
      <t>オオムギ</t>
    </rPh>
    <rPh sb="8" eb="9">
      <t>ムギ</t>
    </rPh>
    <rPh sb="10" eb="11">
      <t>ワリ</t>
    </rPh>
    <rPh sb="11" eb="13">
      <t>ホショウ</t>
    </rPh>
    <rPh sb="29" eb="31">
      <t>ホクブ</t>
    </rPh>
    <rPh sb="31" eb="33">
      <t>トウカツ</t>
    </rPh>
    <rPh sb="33" eb="35">
      <t>シショ</t>
    </rPh>
    <rPh sb="35" eb="37">
      <t>カンナイ</t>
    </rPh>
    <phoneticPr fontId="7"/>
  </si>
  <si>
    <t>二条大麦(種子用５割補償)　　　　　　　　　　　　　　(北部統括支所管内)</t>
    <rPh sb="0" eb="2">
      <t>ニジョウ</t>
    </rPh>
    <rPh sb="2" eb="4">
      <t>オオムギ</t>
    </rPh>
    <rPh sb="5" eb="7">
      <t>シュシ</t>
    </rPh>
    <rPh sb="7" eb="8">
      <t>ヨウ</t>
    </rPh>
    <rPh sb="9" eb="10">
      <t>ワリ</t>
    </rPh>
    <rPh sb="10" eb="12">
      <t>ホショウ</t>
    </rPh>
    <rPh sb="28" eb="30">
      <t>ホクブ</t>
    </rPh>
    <rPh sb="30" eb="32">
      <t>トウカツ</t>
    </rPh>
    <rPh sb="32" eb="34">
      <t>シショ</t>
    </rPh>
    <rPh sb="34" eb="36">
      <t>カンナイ</t>
    </rPh>
    <phoneticPr fontId="7"/>
  </si>
  <si>
    <t>小麦(パン・中華以外対象麦：７割補償)　　　　　　　　　　　　　　　　　　　　　　　　　　(東部統括支所管内)</t>
    <rPh sb="0" eb="2">
      <t>コムギ</t>
    </rPh>
    <rPh sb="6" eb="8">
      <t>チュウカ</t>
    </rPh>
    <rPh sb="8" eb="10">
      <t>イガイ</t>
    </rPh>
    <rPh sb="10" eb="12">
      <t>タイショウ</t>
    </rPh>
    <rPh sb="12" eb="13">
      <t>ムギ</t>
    </rPh>
    <rPh sb="15" eb="16">
      <t>ワリ</t>
    </rPh>
    <rPh sb="16" eb="18">
      <t>ホショウ</t>
    </rPh>
    <rPh sb="46" eb="48">
      <t>トウブ</t>
    </rPh>
    <rPh sb="48" eb="50">
      <t>トウカツ</t>
    </rPh>
    <rPh sb="50" eb="52">
      <t>シショ</t>
    </rPh>
    <rPh sb="52" eb="54">
      <t>カンナイ</t>
    </rPh>
    <phoneticPr fontId="7"/>
  </si>
  <si>
    <t>二条大麦(ビール麦７割補償)　　　　　　　　　　　　(東部統括支所管内)</t>
    <rPh sb="0" eb="2">
      <t>ニジョウ</t>
    </rPh>
    <rPh sb="2" eb="4">
      <t>オオムギ</t>
    </rPh>
    <rPh sb="8" eb="9">
      <t>ムギ</t>
    </rPh>
    <rPh sb="10" eb="11">
      <t>ワリ</t>
    </rPh>
    <rPh sb="11" eb="13">
      <t>ホショウ</t>
    </rPh>
    <rPh sb="27" eb="29">
      <t>トウブ</t>
    </rPh>
    <rPh sb="29" eb="31">
      <t>トウカツ</t>
    </rPh>
    <rPh sb="31" eb="33">
      <t>シショ</t>
    </rPh>
    <rPh sb="33" eb="35">
      <t>カンナイ</t>
    </rPh>
    <phoneticPr fontId="7"/>
  </si>
  <si>
    <t>二条大麦(種子用７割補償)　　　　　　　　　　　　　　　　　(東部統括支所管内)</t>
    <rPh sb="0" eb="2">
      <t>ニジョウ</t>
    </rPh>
    <rPh sb="2" eb="4">
      <t>オオムギ</t>
    </rPh>
    <rPh sb="5" eb="7">
      <t>シュシ</t>
    </rPh>
    <rPh sb="7" eb="8">
      <t>ヨウ</t>
    </rPh>
    <rPh sb="9" eb="10">
      <t>ワリ</t>
    </rPh>
    <rPh sb="10" eb="12">
      <t>ホショウ</t>
    </rPh>
    <rPh sb="31" eb="33">
      <t>トウブ</t>
    </rPh>
    <rPh sb="33" eb="35">
      <t>トウカツ</t>
    </rPh>
    <rPh sb="35" eb="37">
      <t>シショ</t>
    </rPh>
    <rPh sb="37" eb="39">
      <t>カンナイ</t>
    </rPh>
    <phoneticPr fontId="7"/>
  </si>
  <si>
    <t>六条大麦(対象麦:７割補償)　　　　　　　　　　　　　　　　　(東部統括支所管内)</t>
    <rPh sb="0" eb="1">
      <t>ロク</t>
    </rPh>
    <rPh sb="1" eb="2">
      <t>ジョウ</t>
    </rPh>
    <rPh sb="2" eb="4">
      <t>オオムギ</t>
    </rPh>
    <rPh sb="5" eb="7">
      <t>タイショウ</t>
    </rPh>
    <rPh sb="7" eb="8">
      <t>ムギ</t>
    </rPh>
    <rPh sb="10" eb="11">
      <t>ワリ</t>
    </rPh>
    <rPh sb="11" eb="13">
      <t>ホショウ</t>
    </rPh>
    <rPh sb="32" eb="34">
      <t>トウブ</t>
    </rPh>
    <rPh sb="34" eb="36">
      <t>トウカツ</t>
    </rPh>
    <rPh sb="36" eb="38">
      <t>シショ</t>
    </rPh>
    <rPh sb="38" eb="40">
      <t>カンナイ</t>
    </rPh>
    <phoneticPr fontId="7"/>
  </si>
  <si>
    <t>小麦(パン・中華以外対象麦：５割補償)　　　　　　　　　　　　　　　　　　　　(東部統括支所管内)</t>
    <rPh sb="0" eb="2">
      <t>コムギ</t>
    </rPh>
    <rPh sb="6" eb="8">
      <t>チュウカ</t>
    </rPh>
    <rPh sb="8" eb="10">
      <t>イガイ</t>
    </rPh>
    <rPh sb="10" eb="12">
      <t>タイショウ</t>
    </rPh>
    <rPh sb="12" eb="13">
      <t>ムギ</t>
    </rPh>
    <rPh sb="15" eb="16">
      <t>ワリ</t>
    </rPh>
    <rPh sb="16" eb="18">
      <t>ホショウ</t>
    </rPh>
    <rPh sb="40" eb="42">
      <t>トウブ</t>
    </rPh>
    <rPh sb="42" eb="44">
      <t>トウカツ</t>
    </rPh>
    <rPh sb="44" eb="46">
      <t>シショ</t>
    </rPh>
    <rPh sb="46" eb="48">
      <t>カンナイ</t>
    </rPh>
    <phoneticPr fontId="7"/>
  </si>
  <si>
    <t>二条大麦(対象麦５割補償)　　　　　　　　　　　　　　　　　　(東部統括支所管内)</t>
    <rPh sb="0" eb="2">
      <t>ニジョウ</t>
    </rPh>
    <rPh sb="2" eb="4">
      <t>オオムギ</t>
    </rPh>
    <rPh sb="5" eb="7">
      <t>タイショウ</t>
    </rPh>
    <rPh sb="7" eb="8">
      <t>ムギ</t>
    </rPh>
    <rPh sb="9" eb="10">
      <t>ワリ</t>
    </rPh>
    <rPh sb="10" eb="12">
      <t>ホショウ</t>
    </rPh>
    <rPh sb="32" eb="34">
      <t>トウブ</t>
    </rPh>
    <rPh sb="34" eb="36">
      <t>トウカツ</t>
    </rPh>
    <rPh sb="36" eb="38">
      <t>シショ</t>
    </rPh>
    <rPh sb="38" eb="40">
      <t>カンナイ</t>
    </rPh>
    <phoneticPr fontId="7"/>
  </si>
  <si>
    <t>二条大麦(ビール麦７割補償)　　　　　　　　　　　　　　　　(中部統括支所管内)</t>
    <rPh sb="0" eb="2">
      <t>ニジョウ</t>
    </rPh>
    <rPh sb="2" eb="4">
      <t>オオムギ</t>
    </rPh>
    <rPh sb="8" eb="9">
      <t>ムギ</t>
    </rPh>
    <rPh sb="10" eb="11">
      <t>ワリ</t>
    </rPh>
    <rPh sb="11" eb="13">
      <t>ホショウ</t>
    </rPh>
    <rPh sb="31" eb="33">
      <t>チュウブ</t>
    </rPh>
    <rPh sb="33" eb="35">
      <t>トウカツ</t>
    </rPh>
    <rPh sb="35" eb="37">
      <t>シショ</t>
    </rPh>
    <rPh sb="37" eb="39">
      <t>カンナイ</t>
    </rPh>
    <phoneticPr fontId="7"/>
  </si>
  <si>
    <t>二条大麦(対象麦７割補償)　　　　　　　　　　　　　　　　　　　　　　　　　　(北部統括支所管内)</t>
    <rPh sb="0" eb="2">
      <t>ニジョウ</t>
    </rPh>
    <rPh sb="2" eb="4">
      <t>オオムギ</t>
    </rPh>
    <rPh sb="5" eb="7">
      <t>タイショウ</t>
    </rPh>
    <rPh sb="7" eb="8">
      <t>ムギ</t>
    </rPh>
    <rPh sb="9" eb="10">
      <t>ワリ</t>
    </rPh>
    <rPh sb="10" eb="12">
      <t>ホショウ</t>
    </rPh>
    <rPh sb="40" eb="42">
      <t>ホクブ</t>
    </rPh>
    <rPh sb="42" eb="44">
      <t>トウカツ</t>
    </rPh>
    <rPh sb="44" eb="46">
      <t>シショ</t>
    </rPh>
    <rPh sb="46" eb="48">
      <t>カンナイ</t>
    </rPh>
    <phoneticPr fontId="7"/>
  </si>
  <si>
    <t>二条大麦(ビール麦７割補償)　　　　　　　　　　　　　(北部統括支所管内)</t>
    <rPh sb="0" eb="2">
      <t>ニジョウ</t>
    </rPh>
    <rPh sb="2" eb="4">
      <t>オオムギ</t>
    </rPh>
    <rPh sb="8" eb="9">
      <t>ムギ</t>
    </rPh>
    <rPh sb="10" eb="11">
      <t>ワリ</t>
    </rPh>
    <rPh sb="11" eb="13">
      <t>ホショウ</t>
    </rPh>
    <rPh sb="28" eb="30">
      <t>ホクブ</t>
    </rPh>
    <rPh sb="30" eb="32">
      <t>トウカツ</t>
    </rPh>
    <rPh sb="32" eb="34">
      <t>シショ</t>
    </rPh>
    <rPh sb="34" eb="36">
      <t>カンナイ</t>
    </rPh>
    <phoneticPr fontId="7"/>
  </si>
  <si>
    <t>二条大麦(種子用７割補償)　　　　　　　　　　　　　　　　　(北部統括支所管内)</t>
    <rPh sb="0" eb="2">
      <t>ニジョウ</t>
    </rPh>
    <rPh sb="2" eb="4">
      <t>オオムギ</t>
    </rPh>
    <rPh sb="5" eb="7">
      <t>シュシ</t>
    </rPh>
    <rPh sb="7" eb="8">
      <t>ヨウ</t>
    </rPh>
    <rPh sb="9" eb="10">
      <t>ワリ</t>
    </rPh>
    <rPh sb="10" eb="12">
      <t>ホショウ</t>
    </rPh>
    <rPh sb="31" eb="33">
      <t>ホクブ</t>
    </rPh>
    <rPh sb="33" eb="35">
      <t>トウカツ</t>
    </rPh>
    <rPh sb="35" eb="37">
      <t>シショ</t>
    </rPh>
    <rPh sb="37" eb="39">
      <t>カンナイ</t>
    </rPh>
    <phoneticPr fontId="7"/>
  </si>
  <si>
    <t>六条大麦(対象麦:７割補償)　　　　　　　　　　　　　　　　　　　　　(北部統括支所管内)</t>
    <rPh sb="0" eb="1">
      <t>ロク</t>
    </rPh>
    <rPh sb="1" eb="2">
      <t>ジョウ</t>
    </rPh>
    <rPh sb="2" eb="4">
      <t>オオムギ</t>
    </rPh>
    <rPh sb="5" eb="7">
      <t>タイショウ</t>
    </rPh>
    <rPh sb="7" eb="8">
      <t>ムギ</t>
    </rPh>
    <rPh sb="10" eb="11">
      <t>ワリ</t>
    </rPh>
    <rPh sb="11" eb="13">
      <t>ホショウ</t>
    </rPh>
    <rPh sb="36" eb="38">
      <t>ホクブ</t>
    </rPh>
    <rPh sb="38" eb="40">
      <t>トウカツ</t>
    </rPh>
    <rPh sb="40" eb="42">
      <t>シショ</t>
    </rPh>
    <rPh sb="42" eb="44">
      <t>カンナイ</t>
    </rPh>
    <phoneticPr fontId="7"/>
  </si>
  <si>
    <t>ぶどう３類　　　　　　　　　　　　(北部統括支所管内)</t>
    <rPh sb="4" eb="5">
      <t>ルイ</t>
    </rPh>
    <rPh sb="18" eb="20">
      <t>ホクブ</t>
    </rPh>
    <rPh sb="19" eb="20">
      <t>サイホク</t>
    </rPh>
    <rPh sb="20" eb="22">
      <t>トウカツ</t>
    </rPh>
    <rPh sb="22" eb="24">
      <t>シショ</t>
    </rPh>
    <rPh sb="24" eb="26">
      <t>カンナイ</t>
    </rPh>
    <phoneticPr fontId="7"/>
  </si>
  <si>
    <t>ぶどう２類　　　　　　　　　　　　　　　　　(中部統括支所管内)</t>
    <rPh sb="4" eb="5">
      <t>ルイ</t>
    </rPh>
    <rPh sb="23" eb="25">
      <t>チュウブ</t>
    </rPh>
    <rPh sb="25" eb="27">
      <t>トウカツ</t>
    </rPh>
    <rPh sb="27" eb="29">
      <t>シショ</t>
    </rPh>
    <rPh sb="29" eb="31">
      <t>カンナイ</t>
    </rPh>
    <phoneticPr fontId="7"/>
  </si>
  <si>
    <t>ぶどう1類　　　　　　　　　　　　　　　　　　　　　　　　　(中部統括支所管内)</t>
    <rPh sb="4" eb="5">
      <t>ルイ</t>
    </rPh>
    <rPh sb="35" eb="37">
      <t>シショ</t>
    </rPh>
    <phoneticPr fontId="7"/>
  </si>
  <si>
    <t>ぶどう３類　　　　　　　　　　　　　　　　　(中部統括支所管内)</t>
    <rPh sb="4" eb="5">
      <t>ルイ</t>
    </rPh>
    <rPh sb="23" eb="25">
      <t>チュウブ</t>
    </rPh>
    <rPh sb="25" eb="27">
      <t>トウカツ</t>
    </rPh>
    <rPh sb="27" eb="29">
      <t>シショ</t>
    </rPh>
    <rPh sb="29" eb="31">
      <t>カンナイ</t>
    </rPh>
    <phoneticPr fontId="7"/>
  </si>
  <si>
    <t>ぶどう３類　　　　　　　　　　　　　　　　　　　　　(北部統括支所管内)</t>
    <rPh sb="4" eb="5">
      <t>ルイ</t>
    </rPh>
    <rPh sb="27" eb="29">
      <t>ホクブ</t>
    </rPh>
    <rPh sb="28" eb="29">
      <t>サイホク</t>
    </rPh>
    <rPh sb="29" eb="31">
      <t>トウカツ</t>
    </rPh>
    <rPh sb="31" eb="33">
      <t>シショ</t>
    </rPh>
    <rPh sb="33" eb="35">
      <t>カンナイ</t>
    </rPh>
    <phoneticPr fontId="7"/>
  </si>
  <si>
    <t>ぶどう３類　　　　　　　　　　　　　　　　　　　　　(東部統括支所管内)</t>
    <rPh sb="4" eb="5">
      <t>ルイ</t>
    </rPh>
    <rPh sb="27" eb="29">
      <t>トウブ</t>
    </rPh>
    <rPh sb="29" eb="31">
      <t>トウカツ</t>
    </rPh>
    <rPh sb="31" eb="33">
      <t>シショ</t>
    </rPh>
    <rPh sb="33" eb="35">
      <t>カンナイ</t>
    </rPh>
    <phoneticPr fontId="7"/>
  </si>
  <si>
    <t>なし1類　　　　　　　　　　　　　　　　　　　　　　　　　　(中部統括支所管内)</t>
    <rPh sb="3" eb="4">
      <t>ルイ</t>
    </rPh>
    <rPh sb="35" eb="37">
      <t>シショ</t>
    </rPh>
    <phoneticPr fontId="7"/>
  </si>
  <si>
    <t>なし1類　　　　　　　　　　　　　　　　　　　　　(北部統括支所管内)</t>
    <rPh sb="3" eb="4">
      <t>ルイ</t>
    </rPh>
    <rPh sb="26" eb="28">
      <t>ホクブ</t>
    </rPh>
    <rPh sb="27" eb="28">
      <t>サイホク</t>
    </rPh>
    <rPh sb="28" eb="30">
      <t>トウカツ</t>
    </rPh>
    <rPh sb="30" eb="32">
      <t>シショ</t>
    </rPh>
    <rPh sb="32" eb="34">
      <t>カンナイ</t>
    </rPh>
    <phoneticPr fontId="7"/>
  </si>
  <si>
    <t>なし１類　　　　　　　　　　　　　　　　　　　　(東部統括支所管内)</t>
    <rPh sb="3" eb="4">
      <t>ルイ</t>
    </rPh>
    <rPh sb="25" eb="27">
      <t>トウブ</t>
    </rPh>
    <rPh sb="27" eb="29">
      <t>トウカツ</t>
    </rPh>
    <rPh sb="29" eb="31">
      <t>シショ</t>
    </rPh>
    <rPh sb="31" eb="33">
      <t>カンナイ</t>
    </rPh>
    <phoneticPr fontId="7"/>
  </si>
  <si>
    <t>なし２類　　　　　　　　　　　　　　　　　　　　(中部統括支所管内)</t>
    <rPh sb="3" eb="4">
      <t>ルイ</t>
    </rPh>
    <rPh sb="29" eb="31">
      <t>シショ</t>
    </rPh>
    <phoneticPr fontId="7"/>
  </si>
  <si>
    <t>なし２類　　　　　　　　　　　　　　　　　　　　(北部統括支所管内)</t>
    <rPh sb="3" eb="4">
      <t>ルイ</t>
    </rPh>
    <rPh sb="25" eb="27">
      <t>ホクブ</t>
    </rPh>
    <rPh sb="26" eb="27">
      <t>サイホク</t>
    </rPh>
    <rPh sb="27" eb="29">
      <t>トウカツ</t>
    </rPh>
    <rPh sb="29" eb="31">
      <t>シショ</t>
    </rPh>
    <rPh sb="31" eb="33">
      <t>カンナイ</t>
    </rPh>
    <phoneticPr fontId="7"/>
  </si>
  <si>
    <t>なし２類　　　　　　　　　　　　　　　　　　　　(東部統括支所管内)</t>
    <rPh sb="3" eb="4">
      <t>ルイ</t>
    </rPh>
    <rPh sb="25" eb="27">
      <t>トウブ</t>
    </rPh>
    <rPh sb="27" eb="29">
      <t>トウカツ</t>
    </rPh>
    <rPh sb="29" eb="31">
      <t>シショ</t>
    </rPh>
    <rPh sb="31" eb="33">
      <t>カンナイ</t>
    </rPh>
    <phoneticPr fontId="7"/>
  </si>
  <si>
    <t>なし３類　　　　　　　　　　　　　　　　　　　　(中部統括支所管内)</t>
    <rPh sb="3" eb="4">
      <t>ルイ</t>
    </rPh>
    <rPh sb="29" eb="31">
      <t>シショ</t>
    </rPh>
    <phoneticPr fontId="7"/>
  </si>
  <si>
    <t>なし３類　　　　　　　　　　　　　　　　　　　　(北部統括支所管内)</t>
    <rPh sb="3" eb="4">
      <t>ルイ</t>
    </rPh>
    <rPh sb="25" eb="27">
      <t>ホクブ</t>
    </rPh>
    <rPh sb="26" eb="27">
      <t>サイホク</t>
    </rPh>
    <rPh sb="27" eb="29">
      <t>トウカツ</t>
    </rPh>
    <rPh sb="29" eb="31">
      <t>シショ</t>
    </rPh>
    <rPh sb="31" eb="33">
      <t>カンナイ</t>
    </rPh>
    <phoneticPr fontId="7"/>
  </si>
  <si>
    <t>なし３類　　　　　　　　　　　　　　　　　　　　　　　(東部統括支所管内)</t>
    <rPh sb="3" eb="4">
      <t>ルイ</t>
    </rPh>
    <rPh sb="28" eb="30">
      <t>トウブ</t>
    </rPh>
    <rPh sb="30" eb="32">
      <t>トウカツ</t>
    </rPh>
    <rPh sb="32" eb="34">
      <t>シショ</t>
    </rPh>
    <rPh sb="34" eb="36">
      <t>カンナイ</t>
    </rPh>
    <phoneticPr fontId="7"/>
  </si>
  <si>
    <t>なし1類　　　　　　　　　　　　　　　　　　　　　　　　(中部統括支所管内)</t>
    <rPh sb="3" eb="4">
      <t>ルイ</t>
    </rPh>
    <rPh sb="33" eb="35">
      <t>シショ</t>
    </rPh>
    <phoneticPr fontId="7"/>
  </si>
  <si>
    <t>なし1類　　　　　　　　　　　　　　　　　　　　(北部統括支所管内)</t>
    <rPh sb="3" eb="4">
      <t>ルイ</t>
    </rPh>
    <rPh sb="25" eb="27">
      <t>ホクブ</t>
    </rPh>
    <rPh sb="26" eb="27">
      <t>サイホク</t>
    </rPh>
    <rPh sb="27" eb="29">
      <t>トウカツ</t>
    </rPh>
    <rPh sb="29" eb="31">
      <t>シショ</t>
    </rPh>
    <rPh sb="31" eb="33">
      <t>カンナイ</t>
    </rPh>
    <phoneticPr fontId="7"/>
  </si>
  <si>
    <t>なし１類　　　　　　　　　　　　　　　(東部統括支所管内)</t>
    <rPh sb="3" eb="4">
      <t>ルイ</t>
    </rPh>
    <rPh sb="20" eb="22">
      <t>トウブ</t>
    </rPh>
    <rPh sb="22" eb="24">
      <t>トウカツ</t>
    </rPh>
    <rPh sb="24" eb="26">
      <t>シショ</t>
    </rPh>
    <rPh sb="26" eb="28">
      <t>カンナイ</t>
    </rPh>
    <phoneticPr fontId="7"/>
  </si>
  <si>
    <t>なし２類　　　　　　　　　　　　　　　　　　　(中部統括支所管内)</t>
    <rPh sb="3" eb="4">
      <t>ルイ</t>
    </rPh>
    <rPh sb="28" eb="30">
      <t>シショ</t>
    </rPh>
    <phoneticPr fontId="7"/>
  </si>
  <si>
    <t>なし２類　　　　　　　　　　　　　　　　　　　　　(北部統括支所管内)</t>
    <rPh sb="3" eb="4">
      <t>ルイ</t>
    </rPh>
    <rPh sb="26" eb="28">
      <t>ホクブ</t>
    </rPh>
    <rPh sb="27" eb="28">
      <t>サイホク</t>
    </rPh>
    <rPh sb="28" eb="30">
      <t>トウカツ</t>
    </rPh>
    <rPh sb="30" eb="32">
      <t>シショ</t>
    </rPh>
    <rPh sb="32" eb="34">
      <t>カンナイ</t>
    </rPh>
    <phoneticPr fontId="7"/>
  </si>
  <si>
    <t>なし３類　　　　　　　　　　　　　　　　　　(中部統括支所管内)</t>
    <rPh sb="3" eb="4">
      <t>ルイ</t>
    </rPh>
    <rPh sb="27" eb="29">
      <t>シショ</t>
    </rPh>
    <phoneticPr fontId="7"/>
  </si>
  <si>
    <t>なし３類　　　　　　　　　　　　　　　　　　　　　(東部統括支所管内)</t>
    <rPh sb="3" eb="4">
      <t>ルイ</t>
    </rPh>
    <rPh sb="26" eb="28">
      <t>トウブ</t>
    </rPh>
    <rPh sb="28" eb="30">
      <t>トウカツ</t>
    </rPh>
    <rPh sb="30" eb="32">
      <t>シショ</t>
    </rPh>
    <rPh sb="32" eb="34">
      <t>カンナイ</t>
    </rPh>
    <phoneticPr fontId="7"/>
  </si>
  <si>
    <t>大豆　　　　　　　　　　　　　　　　(中部統括支所管内)</t>
    <rPh sb="0" eb="2">
      <t>ダイズ</t>
    </rPh>
    <rPh sb="19" eb="21">
      <t>チュウブ</t>
    </rPh>
    <rPh sb="21" eb="23">
      <t>トウカツ</t>
    </rPh>
    <rPh sb="23" eb="25">
      <t>シショ</t>
    </rPh>
    <rPh sb="25" eb="27">
      <t>カンナイ</t>
    </rPh>
    <phoneticPr fontId="7"/>
  </si>
  <si>
    <t>大豆　　　　　　　　　　　　　　　　　　　　　　(北部統括支所管内)</t>
    <rPh sb="0" eb="2">
      <t>ダイズ</t>
    </rPh>
    <rPh sb="25" eb="27">
      <t>ホクブ</t>
    </rPh>
    <rPh sb="27" eb="29">
      <t>トウカツ</t>
    </rPh>
    <rPh sb="29" eb="31">
      <t>シショ</t>
    </rPh>
    <rPh sb="31" eb="33">
      <t>カンナイ</t>
    </rPh>
    <phoneticPr fontId="7"/>
  </si>
  <si>
    <t>大豆　　　　　　　　　　　　　　　　　　　　(東部統括支所管内)</t>
    <rPh sb="0" eb="2">
      <t>ダイズ</t>
    </rPh>
    <rPh sb="23" eb="25">
      <t>トウブ</t>
    </rPh>
    <rPh sb="25" eb="27">
      <t>トウカツ</t>
    </rPh>
    <rPh sb="27" eb="29">
      <t>シショ</t>
    </rPh>
    <rPh sb="29" eb="31">
      <t>カンナイ</t>
    </rPh>
    <phoneticPr fontId="7"/>
  </si>
  <si>
    <t>大豆　　　　　　　　　　　　　　　　　　(中部統括支所管内)</t>
    <rPh sb="0" eb="2">
      <t>ダイズ</t>
    </rPh>
    <rPh sb="21" eb="23">
      <t>チュウブ</t>
    </rPh>
    <rPh sb="23" eb="25">
      <t>トウカツ</t>
    </rPh>
    <rPh sb="25" eb="27">
      <t>シショ</t>
    </rPh>
    <rPh sb="27" eb="29">
      <t>カンナイ</t>
    </rPh>
    <phoneticPr fontId="7"/>
  </si>
  <si>
    <t>大豆　　　　　　　　　　　　　　　　　　　　　(北部統括支所管内)</t>
    <rPh sb="0" eb="2">
      <t>ダイズ</t>
    </rPh>
    <rPh sb="24" eb="26">
      <t>ホクブ</t>
    </rPh>
    <rPh sb="26" eb="28">
      <t>トウカツ</t>
    </rPh>
    <rPh sb="28" eb="30">
      <t>シショ</t>
    </rPh>
    <rPh sb="30" eb="32">
      <t>カンナイ</t>
    </rPh>
    <phoneticPr fontId="7"/>
  </si>
  <si>
    <t>春蚕繭　　　　　　　　　　　　　　　　　　　　(中部統括支所管内)</t>
    <rPh sb="0" eb="1">
      <t>ハル</t>
    </rPh>
    <rPh sb="1" eb="2">
      <t>カイコ</t>
    </rPh>
    <rPh sb="2" eb="3">
      <t>マユ</t>
    </rPh>
    <rPh sb="24" eb="26">
      <t>チュウブ</t>
    </rPh>
    <rPh sb="26" eb="28">
      <t>トウカツ</t>
    </rPh>
    <rPh sb="28" eb="30">
      <t>シショ</t>
    </rPh>
    <rPh sb="30" eb="32">
      <t>カンナイ</t>
    </rPh>
    <phoneticPr fontId="7"/>
  </si>
  <si>
    <t>春蚕繭　　　　　　　　　　　　　　　　　　　　(北部統括支所管内)</t>
    <rPh sb="0" eb="1">
      <t>ハル</t>
    </rPh>
    <rPh sb="1" eb="2">
      <t>カイコ</t>
    </rPh>
    <rPh sb="2" eb="3">
      <t>マユ</t>
    </rPh>
    <rPh sb="24" eb="26">
      <t>ホクブ</t>
    </rPh>
    <rPh sb="26" eb="28">
      <t>トウカツ</t>
    </rPh>
    <rPh sb="28" eb="30">
      <t>シショ</t>
    </rPh>
    <rPh sb="30" eb="32">
      <t>カンナイ</t>
    </rPh>
    <phoneticPr fontId="7"/>
  </si>
  <si>
    <t xml:space="preserve"> 春レタス（結球） </t>
    <rPh sb="1" eb="2">
      <t>ハル</t>
    </rPh>
    <phoneticPr fontId="7"/>
  </si>
  <si>
    <t xml:space="preserve"> 春レタス（非結球） </t>
    <rPh sb="1" eb="2">
      <t>ハル</t>
    </rPh>
    <phoneticPr fontId="7"/>
  </si>
  <si>
    <t xml:space="preserve"> 冬レタス（結球） </t>
    <rPh sb="1" eb="2">
      <t>フユ</t>
    </rPh>
    <phoneticPr fontId="7"/>
  </si>
  <si>
    <t xml:space="preserve"> 冬レタス（非結球） </t>
    <rPh sb="1" eb="2">
      <t>フユ</t>
    </rPh>
    <phoneticPr fontId="7"/>
  </si>
  <si>
    <t>二条大麦(ビール麦５割補償)　　　　　　　　　　　　　　　　　　　　　　　　　(東部統括支所管内)</t>
    <rPh sb="0" eb="2">
      <t>ニジョウ</t>
    </rPh>
    <rPh sb="2" eb="4">
      <t>オオムギ</t>
    </rPh>
    <rPh sb="8" eb="9">
      <t>ムギ</t>
    </rPh>
    <rPh sb="10" eb="11">
      <t>ワリ</t>
    </rPh>
    <rPh sb="11" eb="13">
      <t>ホショウ</t>
    </rPh>
    <rPh sb="40" eb="42">
      <t>トウブ</t>
    </rPh>
    <rPh sb="41" eb="42">
      <t>ブ</t>
    </rPh>
    <rPh sb="42" eb="44">
      <t>トウカツ</t>
    </rPh>
    <rPh sb="44" eb="46">
      <t>シショ</t>
    </rPh>
    <rPh sb="46" eb="48">
      <t>カンナイ</t>
    </rPh>
    <phoneticPr fontId="7"/>
  </si>
  <si>
    <t>はだか麦(対象麦：７割補償)　　　　　　　　　　　　　　　　　　　　　　(北部統括支所管内)</t>
    <rPh sb="3" eb="4">
      <t>ムギ</t>
    </rPh>
    <rPh sb="5" eb="7">
      <t>タイショウ</t>
    </rPh>
    <rPh sb="7" eb="8">
      <t>ムギ</t>
    </rPh>
    <rPh sb="10" eb="11">
      <t>ワリ</t>
    </rPh>
    <rPh sb="11" eb="13">
      <t>ホショウ</t>
    </rPh>
    <rPh sb="37" eb="39">
      <t>ホクブ</t>
    </rPh>
    <rPh sb="39" eb="41">
      <t>トウカツ</t>
    </rPh>
    <rPh sb="41" eb="43">
      <t>シショ</t>
    </rPh>
    <rPh sb="43" eb="45">
      <t>カンナイ</t>
    </rPh>
    <phoneticPr fontId="7"/>
  </si>
  <si>
    <t>・</t>
    <phoneticPr fontId="7"/>
  </si>
  <si>
    <t>・収穫共済の災害収入方式、品質方式及び園芸施設共済(施設内作物)については、対応していませんのでご了承ください。</t>
    <rPh sb="1" eb="3">
      <t>シュウカク</t>
    </rPh>
    <rPh sb="3" eb="5">
      <t>キョウサイ</t>
    </rPh>
    <rPh sb="6" eb="8">
      <t>サイガイ</t>
    </rPh>
    <rPh sb="8" eb="10">
      <t>シュウニュウ</t>
    </rPh>
    <rPh sb="10" eb="12">
      <t>ホウシキ</t>
    </rPh>
    <rPh sb="13" eb="15">
      <t>ヒンシツ</t>
    </rPh>
    <rPh sb="15" eb="17">
      <t>ホウシキ</t>
    </rPh>
    <rPh sb="17" eb="18">
      <t>オヨ</t>
    </rPh>
    <rPh sb="19" eb="21">
      <t>エンゲイ</t>
    </rPh>
    <rPh sb="21" eb="23">
      <t>シセツ</t>
    </rPh>
    <rPh sb="23" eb="25">
      <t>キョウサイ</t>
    </rPh>
    <rPh sb="26" eb="28">
      <t>シセツ</t>
    </rPh>
    <rPh sb="28" eb="29">
      <t>ナイ</t>
    </rPh>
    <rPh sb="29" eb="31">
      <t>サクモツ</t>
    </rPh>
    <rPh sb="38" eb="40">
      <t>タイオウ</t>
    </rPh>
    <rPh sb="49" eb="51">
      <t>リョウショウ</t>
    </rPh>
    <phoneticPr fontId="7"/>
  </si>
  <si>
    <t>・指定野菜における、資金造成軽減である負担率は、考慮しておりません。</t>
    <rPh sb="1" eb="3">
      <t>シテイ</t>
    </rPh>
    <rPh sb="3" eb="5">
      <t>ヤサイ</t>
    </rPh>
    <rPh sb="10" eb="12">
      <t>シキン</t>
    </rPh>
    <rPh sb="12" eb="14">
      <t>ゾウセイ</t>
    </rPh>
    <rPh sb="14" eb="16">
      <t>ケイゲン</t>
    </rPh>
    <rPh sb="19" eb="21">
      <t>フタン</t>
    </rPh>
    <rPh sb="21" eb="22">
      <t>リツ</t>
    </rPh>
    <rPh sb="24" eb="26">
      <t>コウリョ</t>
    </rPh>
    <phoneticPr fontId="7"/>
  </si>
  <si>
    <t xml:space="preserve"> たまねぎ　　　　　　　　　　　(重要野菜)</t>
    <rPh sb="17" eb="19">
      <t>ジュウヨウ</t>
    </rPh>
    <rPh sb="19" eb="21">
      <t>ヤサイ</t>
    </rPh>
    <phoneticPr fontId="7"/>
  </si>
  <si>
    <t xml:space="preserve">秋冬さといも </t>
    <rPh sb="0" eb="1">
      <t>アキ</t>
    </rPh>
    <rPh sb="1" eb="2">
      <t>フユ</t>
    </rPh>
    <phoneticPr fontId="7"/>
  </si>
  <si>
    <t xml:space="preserve"> 春だいこん　　　　　</t>
    <rPh sb="1" eb="2">
      <t>ハル</t>
    </rPh>
    <phoneticPr fontId="7"/>
  </si>
  <si>
    <t xml:space="preserve"> 春夏にんじん　　　　　</t>
    <rPh sb="1" eb="2">
      <t>ハル</t>
    </rPh>
    <rPh sb="2" eb="3">
      <t>ナツ</t>
    </rPh>
    <phoneticPr fontId="7"/>
  </si>
  <si>
    <t xml:space="preserve"> 冬にんじん</t>
    <rPh sb="1" eb="2">
      <t>フユ</t>
    </rPh>
    <phoneticPr fontId="7"/>
  </si>
  <si>
    <t>・平均価格は、対象野菜等ごとの平均価格(対象出荷期間が複数の場合は、平均的な価格)となっています。</t>
    <rPh sb="1" eb="3">
      <t>ヘイキン</t>
    </rPh>
    <rPh sb="3" eb="5">
      <t>カカク</t>
    </rPh>
    <rPh sb="7" eb="9">
      <t>タイショウ</t>
    </rPh>
    <rPh sb="9" eb="11">
      <t>ヤサイ</t>
    </rPh>
    <rPh sb="11" eb="12">
      <t>トウ</t>
    </rPh>
    <rPh sb="15" eb="17">
      <t>ヘイキン</t>
    </rPh>
    <rPh sb="17" eb="19">
      <t>カカク</t>
    </rPh>
    <rPh sb="20" eb="22">
      <t>タイショウ</t>
    </rPh>
    <rPh sb="22" eb="24">
      <t>シュッカ</t>
    </rPh>
    <rPh sb="24" eb="26">
      <t>キカン</t>
    </rPh>
    <rPh sb="27" eb="29">
      <t>フクスウ</t>
    </rPh>
    <rPh sb="30" eb="32">
      <t>バアイ</t>
    </rPh>
    <rPh sb="34" eb="37">
      <t>ヘイキンテキ</t>
    </rPh>
    <rPh sb="38" eb="40">
      <t>カカク</t>
    </rPh>
    <phoneticPr fontId="7"/>
  </si>
  <si>
    <t>・単収は対象野菜等ごとの作物統計の平均的な単収を使用しております。</t>
    <rPh sb="1" eb="2">
      <t>タン</t>
    </rPh>
    <rPh sb="2" eb="3">
      <t>シュウ</t>
    </rPh>
    <rPh sb="4" eb="6">
      <t>タイショウ</t>
    </rPh>
    <rPh sb="6" eb="8">
      <t>ヤサイ</t>
    </rPh>
    <rPh sb="8" eb="9">
      <t>トウ</t>
    </rPh>
    <rPh sb="12" eb="14">
      <t>サクモツ</t>
    </rPh>
    <rPh sb="14" eb="16">
      <t>トウケイ</t>
    </rPh>
    <rPh sb="17" eb="20">
      <t>ヘイキンテキ</t>
    </rPh>
    <rPh sb="21" eb="22">
      <t>タン</t>
    </rPh>
    <rPh sb="22" eb="23">
      <t>オサム</t>
    </rPh>
    <rPh sb="24" eb="26">
      <t>シヨウ</t>
    </rPh>
    <phoneticPr fontId="7"/>
  </si>
  <si>
    <t>・補填率は、指定野菜90％、特定野菜８０％で計算するようになっております。</t>
    <rPh sb="1" eb="3">
      <t>ホテン</t>
    </rPh>
    <rPh sb="3" eb="4">
      <t>リツ</t>
    </rPh>
    <rPh sb="6" eb="8">
      <t>シテイ</t>
    </rPh>
    <rPh sb="8" eb="10">
      <t>ヤサイ</t>
    </rPh>
    <rPh sb="14" eb="16">
      <t>トクテイ</t>
    </rPh>
    <rPh sb="16" eb="18">
      <t>ヤサイ</t>
    </rPh>
    <rPh sb="22" eb="24">
      <t>ケイサン</t>
    </rPh>
    <phoneticPr fontId="7"/>
  </si>
  <si>
    <t xml:space="preserve"> 春レタス　　　　　　　　(結球) </t>
    <rPh sb="1" eb="2">
      <t>ハル</t>
    </rPh>
    <rPh sb="14" eb="16">
      <t>ケッキュウ</t>
    </rPh>
    <phoneticPr fontId="7"/>
  </si>
  <si>
    <t xml:space="preserve"> 春レタス　　　　　　　　　(非結球)　　　　</t>
    <rPh sb="1" eb="2">
      <t>ハル</t>
    </rPh>
    <rPh sb="15" eb="16">
      <t>ヒ</t>
    </rPh>
    <rPh sb="16" eb="18">
      <t>ケッキュウ</t>
    </rPh>
    <phoneticPr fontId="7"/>
  </si>
  <si>
    <t xml:space="preserve"> 冬レタス　　　　　　　　(結球)　　　　　　　　　</t>
    <rPh sb="1" eb="2">
      <t>フユ</t>
    </rPh>
    <rPh sb="14" eb="16">
      <t>ケッキュウ</t>
    </rPh>
    <phoneticPr fontId="7"/>
  </si>
  <si>
    <t xml:space="preserve"> 冬レタス　　　　　　　　(非結球)　　　　　　　　　</t>
    <rPh sb="1" eb="2">
      <t>フユ</t>
    </rPh>
    <rPh sb="14" eb="15">
      <t>ヒ</t>
    </rPh>
    <rPh sb="15" eb="17">
      <t>ケッキュウ</t>
    </rPh>
    <phoneticPr fontId="7"/>
  </si>
  <si>
    <t>・引受単価(単位当たり共済金額)は最高額(第１位)で設定してあります。</t>
    <rPh sb="1" eb="3">
      <t>ヒキウケ</t>
    </rPh>
    <rPh sb="3" eb="5">
      <t>タンカ</t>
    </rPh>
    <rPh sb="6" eb="8">
      <t>タンイ</t>
    </rPh>
    <rPh sb="8" eb="9">
      <t>ア</t>
    </rPh>
    <rPh sb="11" eb="13">
      <t>キョウサイ</t>
    </rPh>
    <rPh sb="13" eb="15">
      <t>キンガク</t>
    </rPh>
    <rPh sb="17" eb="20">
      <t>サイコウガク</t>
    </rPh>
    <rPh sb="21" eb="22">
      <t>ダイ</t>
    </rPh>
    <rPh sb="23" eb="24">
      <t>イ</t>
    </rPh>
    <rPh sb="26" eb="28">
      <t>セッテイ</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</si>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</sst>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5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2" borderId="77" xfId="11" applyNumberFormat="1" applyFont="1" applyFill="1" applyBorder="1" applyAlignment="1" applyProtection="1">
      <alignment horizontal="center" vertical="center" wrapText="1"/>
      <protection locked="0"/>
    </xf>
    <xf numFmtId="179" fontId="14" fillId="0" borderId="78" xfId="15" applyNumberFormat="1" applyFont="1" applyFill="1" applyBorder="1" applyAlignment="1" applyProtection="1">
      <alignment vertical="center"/>
      <protection locked="0"/>
    </xf>
    <xf numFmtId="38" fontId="14" fillId="2" borderId="78" xfId="11" applyNumberFormat="1" applyFont="1" applyFill="1" applyBorder="1" applyAlignment="1">
      <alignment vertical="center"/>
    </xf>
    <xf numFmtId="38" fontId="14" fillId="2" borderId="79" xfId="9" applyNumberFormat="1" applyFont="1" applyFill="1" applyBorder="1" applyAlignment="1">
      <alignment vertical="center" wrapText="1"/>
    </xf>
    <xf numFmtId="40" fontId="14" fillId="2" borderId="79" xfId="9" applyNumberFormat="1" applyFont="1" applyFill="1" applyBorder="1" applyAlignment="1">
      <alignment vertical="center" wrapText="1"/>
    </xf>
    <xf numFmtId="9" fontId="14" fillId="0" borderId="79" xfId="9" applyFont="1" applyFill="1" applyBorder="1" applyAlignment="1" applyProtection="1">
      <alignment vertical="center" wrapText="1"/>
      <protection locked="0"/>
    </xf>
    <xf numFmtId="40" fontId="14" fillId="2" borderId="78" xfId="9" applyNumberFormat="1" applyFont="1" applyFill="1" applyBorder="1" applyAlignment="1" applyProtection="1">
      <alignment vertical="center" wrapText="1"/>
      <protection locked="0"/>
    </xf>
    <xf numFmtId="38" fontId="14" fillId="2" borderId="80" xfId="11" applyNumberFormat="1" applyFont="1" applyFill="1" applyBorder="1" applyAlignment="1">
      <alignment vertical="center"/>
    </xf>
    <xf numFmtId="181" fontId="14" fillId="0" borderId="71" xfId="11" applyNumberFormat="1" applyFont="1" applyFill="1" applyBorder="1" applyAlignment="1" applyProtection="1">
      <alignment horizontal="center" vertical="center" wrapText="1"/>
      <protection locked="0"/>
    </xf>
    <xf numFmtId="181" fontId="14" fillId="0" borderId="74" xfId="11" applyNumberFormat="1" applyFont="1" applyFill="1" applyBorder="1" applyAlignment="1" applyProtection="1">
      <alignment horizontal="center" vertical="center" wrapText="1"/>
      <protection locked="0"/>
    </xf>
    <xf numFmtId="181" fontId="14" fillId="0" borderId="72" xfId="11" applyNumberFormat="1" applyFont="1" applyFill="1" applyBorder="1" applyAlignment="1" applyProtection="1">
      <alignment horizontal="center" vertical="center" wrapText="1"/>
      <protection locked="0"/>
    </xf>
    <xf numFmtId="40" fontId="14" fillId="0" borderId="72" xfId="9" applyNumberFormat="1" applyFont="1" applyFill="1" applyBorder="1" applyAlignment="1" applyProtection="1">
      <alignment vertical="center" wrapText="1"/>
      <protection locked="0"/>
    </xf>
    <xf numFmtId="9" fontId="14" fillId="0" borderId="72" xfId="9" applyFont="1" applyFill="1" applyBorder="1" applyAlignment="1" applyProtection="1">
      <alignment vertical="center" wrapText="1"/>
      <protection locked="0"/>
    </xf>
    <xf numFmtId="180" fontId="14" fillId="0" borderId="62" xfId="9" applyNumberFormat="1" applyFont="1" applyFill="1" applyBorder="1" applyAlignment="1" applyProtection="1">
      <alignment vertical="center" wrapText="1"/>
      <protection locked="0"/>
    </xf>
    <xf numFmtId="40" fontId="14" fillId="2" borderId="72" xfId="9" applyNumberFormat="1" applyFont="1" applyFill="1" applyBorder="1" applyAlignment="1">
      <alignment vertical="center" wrapText="1"/>
    </xf>
    <xf numFmtId="38" fontId="14" fillId="0" borderId="72" xfId="13" applyNumberFormat="1" applyFont="1" applyFill="1" applyBorder="1" applyAlignment="1" applyProtection="1">
      <alignment vertical="center" wrapText="1"/>
      <protection locked="0"/>
    </xf>
    <xf numFmtId="9" fontId="14" fillId="0" borderId="22" xfId="9" applyFont="1" applyFill="1" applyBorder="1" applyAlignment="1" applyProtection="1">
      <alignment horizontal="center" vertical="center" wrapText="1"/>
      <protection locked="0"/>
    </xf>
    <xf numFmtId="38" fontId="14" fillId="0" borderId="37" xfId="13" applyNumberFormat="1" applyFont="1" applyFill="1" applyBorder="1" applyAlignment="1" applyProtection="1">
      <alignment vertical="center" wrapText="1"/>
      <protection locked="0"/>
    </xf>
    <xf numFmtId="38" fontId="14" fillId="0" borderId="72" xfId="13" applyFont="1" applyFill="1" applyBorder="1" applyAlignment="1" applyProtection="1">
      <alignment horizontal="right" vertical="center" wrapText="1"/>
      <protection locked="0"/>
    </xf>
    <xf numFmtId="38" fontId="14" fillId="0" borderId="55" xfId="13"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0" sqref="B20"/>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294</v>
      </c>
    </row>
    <row r="6" spans="2:2" ht="14.25" customHeight="1"/>
    <row r="7" spans="2:2">
      <c r="B7" s="76" t="s">
        <v>295</v>
      </c>
    </row>
    <row r="8" spans="2:2">
      <c r="B8" s="76" t="s">
        <v>296</v>
      </c>
    </row>
    <row r="9" spans="2:2">
      <c r="B9" s="76" t="s">
        <v>297</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557</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341</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98" t="s">
        <v>174</v>
      </c>
      <c r="C7" s="405" t="s">
        <v>59</v>
      </c>
      <c r="D7" s="405" t="s">
        <v>60</v>
      </c>
      <c r="E7" s="405" t="s">
        <v>61</v>
      </c>
      <c r="F7" s="405" t="s">
        <v>62</v>
      </c>
      <c r="G7" s="400" t="s">
        <v>201</v>
      </c>
    </row>
    <row r="8" spans="1:8" s="88" customFormat="1" ht="15" customHeight="1">
      <c r="A8" s="87"/>
      <c r="B8" s="399"/>
      <c r="C8" s="406"/>
      <c r="D8" s="406"/>
      <c r="E8" s="407"/>
      <c r="F8" s="406"/>
      <c r="G8" s="401"/>
    </row>
    <row r="9" spans="1:8" s="88" customFormat="1" ht="15" customHeight="1">
      <c r="A9" s="87"/>
      <c r="B9" s="385" t="s">
        <v>175</v>
      </c>
      <c r="C9" s="402" t="s">
        <v>37</v>
      </c>
      <c r="D9" s="403"/>
      <c r="E9" s="403"/>
      <c r="F9" s="403"/>
      <c r="G9" s="404"/>
    </row>
    <row r="10" spans="1:8" s="91" customFormat="1" ht="30" customHeight="1" thickBot="1">
      <c r="A10" s="89"/>
      <c r="B10" s="38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C12" sqref="C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340</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96" t="s">
        <v>196</v>
      </c>
      <c r="D7" s="396" t="s">
        <v>173</v>
      </c>
      <c r="E7" s="394" t="s">
        <v>197</v>
      </c>
      <c r="F7" s="395"/>
      <c r="G7" s="383" t="s">
        <v>200</v>
      </c>
    </row>
    <row r="8" spans="1:10" s="88" customFormat="1" ht="15.75">
      <c r="A8" s="87"/>
      <c r="B8" s="197"/>
      <c r="C8" s="397"/>
      <c r="D8" s="397"/>
      <c r="E8" s="198" t="s">
        <v>54</v>
      </c>
      <c r="F8" s="199" t="s">
        <v>55</v>
      </c>
      <c r="G8" s="384"/>
      <c r="J8" s="87" t="s">
        <v>393</v>
      </c>
    </row>
    <row r="9" spans="1:10" s="88" customFormat="1" ht="15" customHeight="1">
      <c r="A9" s="87"/>
      <c r="B9" s="385" t="s">
        <v>271</v>
      </c>
      <c r="C9" s="388" t="s">
        <v>37</v>
      </c>
      <c r="D9" s="389"/>
      <c r="E9" s="389"/>
      <c r="F9" s="389"/>
      <c r="G9" s="390"/>
      <c r="J9" s="87" t="s">
        <v>414</v>
      </c>
    </row>
    <row r="10" spans="1:10" s="88" customFormat="1" ht="15" customHeight="1">
      <c r="A10" s="87"/>
      <c r="B10" s="386"/>
      <c r="C10" s="391"/>
      <c r="D10" s="392"/>
      <c r="E10" s="392"/>
      <c r="F10" s="392"/>
      <c r="G10" s="393"/>
      <c r="J10" s="87" t="s">
        <v>394</v>
      </c>
    </row>
    <row r="11" spans="1:10" s="91" customFormat="1" ht="30" customHeight="1" thickBot="1">
      <c r="A11" s="89"/>
      <c r="B11" s="387"/>
      <c r="C11" s="121">
        <f>SUM(C12:C1011)</f>
        <v>0</v>
      </c>
      <c r="D11" s="121">
        <f>SUM(D12:D1011)</f>
        <v>0</v>
      </c>
      <c r="E11" s="121">
        <f>SUM(E12:E1011)</f>
        <v>0</v>
      </c>
      <c r="F11" s="122">
        <f>SUM(F12:F1011)</f>
        <v>0</v>
      </c>
      <c r="G11" s="123">
        <f>SUM(G12:G1011)</f>
        <v>0</v>
      </c>
      <c r="H11" s="90"/>
      <c r="J11" s="351" t="s">
        <v>395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341</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98" t="s">
        <v>174</v>
      </c>
      <c r="C7" s="405" t="s">
        <v>59</v>
      </c>
      <c r="D7" s="405" t="s">
        <v>60</v>
      </c>
      <c r="E7" s="405" t="s">
        <v>61</v>
      </c>
      <c r="F7" s="405" t="s">
        <v>62</v>
      </c>
      <c r="G7" s="400" t="s">
        <v>201</v>
      </c>
    </row>
    <row r="8" spans="1:8" s="88" customFormat="1" ht="15" customHeight="1">
      <c r="A8" s="87"/>
      <c r="B8" s="399"/>
      <c r="C8" s="406"/>
      <c r="D8" s="406"/>
      <c r="E8" s="407"/>
      <c r="F8" s="406"/>
      <c r="G8" s="401"/>
    </row>
    <row r="9" spans="1:8" s="88" customFormat="1" ht="15" customHeight="1">
      <c r="A9" s="87"/>
      <c r="B9" s="385" t="s">
        <v>175</v>
      </c>
      <c r="C9" s="402" t="s">
        <v>37</v>
      </c>
      <c r="D9" s="403"/>
      <c r="E9" s="403"/>
      <c r="F9" s="403"/>
      <c r="G9" s="404"/>
    </row>
    <row r="10" spans="1:8" s="91" customFormat="1" ht="30" customHeight="1" thickBot="1">
      <c r="A10" s="89"/>
      <c r="B10" s="38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C12" sqref="C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340</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96" t="s">
        <v>196</v>
      </c>
      <c r="D7" s="396" t="s">
        <v>173</v>
      </c>
      <c r="E7" s="394" t="s">
        <v>197</v>
      </c>
      <c r="F7" s="395"/>
      <c r="G7" s="383" t="s">
        <v>200</v>
      </c>
    </row>
    <row r="8" spans="1:10" s="88" customFormat="1" ht="15.75">
      <c r="A8" s="87"/>
      <c r="B8" s="197"/>
      <c r="C8" s="397"/>
      <c r="D8" s="397"/>
      <c r="E8" s="198" t="s">
        <v>54</v>
      </c>
      <c r="F8" s="199" t="s">
        <v>55</v>
      </c>
      <c r="G8" s="384"/>
      <c r="J8" s="87" t="s">
        <v>393</v>
      </c>
    </row>
    <row r="9" spans="1:10" s="88" customFormat="1" ht="15" customHeight="1">
      <c r="A9" s="87"/>
      <c r="B9" s="385" t="s">
        <v>271</v>
      </c>
      <c r="C9" s="388" t="s">
        <v>37</v>
      </c>
      <c r="D9" s="389"/>
      <c r="E9" s="389"/>
      <c r="F9" s="389"/>
      <c r="G9" s="390"/>
      <c r="J9" s="87" t="s">
        <v>414</v>
      </c>
    </row>
    <row r="10" spans="1:10" s="88" customFormat="1" ht="15" customHeight="1">
      <c r="A10" s="87"/>
      <c r="B10" s="386"/>
      <c r="C10" s="391"/>
      <c r="D10" s="392"/>
      <c r="E10" s="392"/>
      <c r="F10" s="392"/>
      <c r="G10" s="393"/>
      <c r="J10" s="87" t="s">
        <v>394</v>
      </c>
    </row>
    <row r="11" spans="1:10" s="91" customFormat="1" ht="30" customHeight="1" thickBot="1">
      <c r="A11" s="89"/>
      <c r="B11" s="387"/>
      <c r="C11" s="121">
        <f>SUM(C12:C1011)</f>
        <v>0</v>
      </c>
      <c r="D11" s="121">
        <f>SUM(D12:D1011)</f>
        <v>0</v>
      </c>
      <c r="E11" s="121">
        <f>SUM(E12:E1011)</f>
        <v>0</v>
      </c>
      <c r="F11" s="122">
        <f>SUM(F12:F1011)</f>
        <v>0</v>
      </c>
      <c r="G11" s="123">
        <f>SUM(G12:G1011)</f>
        <v>0</v>
      </c>
      <c r="H11" s="90"/>
      <c r="J11" s="351" t="s">
        <v>395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341</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98" t="s">
        <v>174</v>
      </c>
      <c r="C7" s="405" t="s">
        <v>59</v>
      </c>
      <c r="D7" s="405" t="s">
        <v>60</v>
      </c>
      <c r="E7" s="405" t="s">
        <v>61</v>
      </c>
      <c r="F7" s="405" t="s">
        <v>62</v>
      </c>
      <c r="G7" s="400" t="s">
        <v>201</v>
      </c>
    </row>
    <row r="8" spans="1:8" s="88" customFormat="1" ht="15" customHeight="1">
      <c r="A8" s="87"/>
      <c r="B8" s="399"/>
      <c r="C8" s="406"/>
      <c r="D8" s="406"/>
      <c r="E8" s="407"/>
      <c r="F8" s="406"/>
      <c r="G8" s="401"/>
    </row>
    <row r="9" spans="1:8" s="88" customFormat="1" ht="15" customHeight="1">
      <c r="A9" s="87"/>
      <c r="B9" s="385" t="s">
        <v>175</v>
      </c>
      <c r="C9" s="402" t="s">
        <v>37</v>
      </c>
      <c r="D9" s="403"/>
      <c r="E9" s="403"/>
      <c r="F9" s="403"/>
      <c r="G9" s="404"/>
    </row>
    <row r="10" spans="1:8" s="91" customFormat="1" ht="30" customHeight="1" thickBot="1">
      <c r="A10" s="89"/>
      <c r="B10" s="38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340</v>
      </c>
      <c r="C4" s="83"/>
      <c r="G4" s="83"/>
    </row>
    <row r="5" spans="1:8" ht="15.75" customHeight="1">
      <c r="A5" s="82"/>
      <c r="B5" s="77" t="s">
        <v>339</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96" t="s">
        <v>196</v>
      </c>
      <c r="D7" s="396" t="s">
        <v>173</v>
      </c>
      <c r="E7" s="394" t="s">
        <v>197</v>
      </c>
      <c r="F7" s="395"/>
      <c r="G7" s="383" t="s">
        <v>198</v>
      </c>
    </row>
    <row r="8" spans="1:8" s="88" customFormat="1" ht="15.75">
      <c r="A8" s="87"/>
      <c r="B8" s="197"/>
      <c r="C8" s="397"/>
      <c r="D8" s="397"/>
      <c r="E8" s="250" t="s">
        <v>54</v>
      </c>
      <c r="F8" s="249" t="s">
        <v>55</v>
      </c>
      <c r="G8" s="384"/>
    </row>
    <row r="9" spans="1:8" s="88" customFormat="1" ht="15" customHeight="1">
      <c r="A9" s="87"/>
      <c r="B9" s="385" t="s">
        <v>271</v>
      </c>
      <c r="C9" s="388" t="s">
        <v>37</v>
      </c>
      <c r="D9" s="389"/>
      <c r="E9" s="389"/>
      <c r="F9" s="389"/>
      <c r="G9" s="390"/>
    </row>
    <row r="10" spans="1:8" s="88" customFormat="1" ht="15" customHeight="1">
      <c r="A10" s="87"/>
      <c r="B10" s="386"/>
      <c r="C10" s="391"/>
      <c r="D10" s="392"/>
      <c r="E10" s="392"/>
      <c r="F10" s="392"/>
      <c r="G10" s="393"/>
    </row>
    <row r="11" spans="1:8" s="91" customFormat="1" ht="30" customHeight="1" thickBot="1">
      <c r="A11" s="89"/>
      <c r="B11" s="38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341</v>
      </c>
      <c r="C4" s="83"/>
      <c r="D4" s="82"/>
      <c r="E4" s="83"/>
    </row>
    <row r="5" spans="1:8" ht="15.75" customHeight="1">
      <c r="A5" s="82"/>
      <c r="B5" s="77" t="s">
        <v>386</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98" t="s">
        <v>53</v>
      </c>
      <c r="C7" s="405" t="s">
        <v>59</v>
      </c>
      <c r="D7" s="405" t="s">
        <v>60</v>
      </c>
      <c r="E7" s="405" t="s">
        <v>61</v>
      </c>
      <c r="F7" s="405" t="s">
        <v>62</v>
      </c>
      <c r="G7" s="400" t="s">
        <v>199</v>
      </c>
    </row>
    <row r="8" spans="1:8" s="88" customFormat="1" ht="15" customHeight="1">
      <c r="A8" s="87"/>
      <c r="B8" s="399"/>
      <c r="C8" s="406"/>
      <c r="D8" s="406"/>
      <c r="E8" s="407"/>
      <c r="F8" s="406"/>
      <c r="G8" s="401"/>
    </row>
    <row r="9" spans="1:8" s="88" customFormat="1" ht="15" customHeight="1">
      <c r="A9" s="87"/>
      <c r="B9" s="385" t="s">
        <v>175</v>
      </c>
      <c r="C9" s="402" t="s">
        <v>37</v>
      </c>
      <c r="D9" s="403"/>
      <c r="E9" s="403"/>
      <c r="F9" s="403"/>
      <c r="G9" s="404"/>
    </row>
    <row r="10" spans="1:8" s="91" customFormat="1" ht="30" customHeight="1" thickBot="1">
      <c r="A10" s="89"/>
      <c r="B10" s="38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340</v>
      </c>
      <c r="C4" s="83"/>
      <c r="G4" s="83"/>
    </row>
    <row r="5" spans="1:8" ht="15.75" customHeight="1">
      <c r="A5" s="82"/>
      <c r="B5" s="77" t="s">
        <v>339</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96" t="s">
        <v>196</v>
      </c>
      <c r="D7" s="396" t="s">
        <v>173</v>
      </c>
      <c r="E7" s="394" t="s">
        <v>197</v>
      </c>
      <c r="F7" s="395"/>
      <c r="G7" s="383" t="s">
        <v>198</v>
      </c>
    </row>
    <row r="8" spans="1:8" s="201" customFormat="1" ht="15.75">
      <c r="A8" s="200"/>
      <c r="B8" s="197"/>
      <c r="C8" s="397"/>
      <c r="D8" s="397"/>
      <c r="E8" s="250" t="s">
        <v>54</v>
      </c>
      <c r="F8" s="249" t="s">
        <v>55</v>
      </c>
      <c r="G8" s="384"/>
    </row>
    <row r="9" spans="1:8" s="201" customFormat="1" ht="15" customHeight="1">
      <c r="A9" s="200"/>
      <c r="B9" s="385" t="s">
        <v>271</v>
      </c>
      <c r="C9" s="388" t="s">
        <v>37</v>
      </c>
      <c r="D9" s="389"/>
      <c r="E9" s="389"/>
      <c r="F9" s="389"/>
      <c r="G9" s="390"/>
    </row>
    <row r="10" spans="1:8" s="201" customFormat="1" ht="15" customHeight="1">
      <c r="A10" s="200"/>
      <c r="B10" s="386"/>
      <c r="C10" s="391"/>
      <c r="D10" s="392"/>
      <c r="E10" s="392"/>
      <c r="F10" s="392"/>
      <c r="G10" s="393"/>
    </row>
    <row r="11" spans="1:8" s="91" customFormat="1" ht="30" customHeight="1" thickBot="1">
      <c r="A11" s="89"/>
      <c r="B11" s="38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341</v>
      </c>
      <c r="C4" s="83"/>
      <c r="D4" s="82"/>
      <c r="E4" s="83"/>
    </row>
    <row r="5" spans="1:8" ht="15.75" customHeight="1">
      <c r="A5" s="82"/>
      <c r="B5" s="77" t="s">
        <v>386</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98" t="s">
        <v>53</v>
      </c>
      <c r="C7" s="405" t="s">
        <v>59</v>
      </c>
      <c r="D7" s="405" t="s">
        <v>60</v>
      </c>
      <c r="E7" s="405" t="s">
        <v>61</v>
      </c>
      <c r="F7" s="405" t="s">
        <v>62</v>
      </c>
      <c r="G7" s="400" t="s">
        <v>199</v>
      </c>
    </row>
    <row r="8" spans="1:8" s="201" customFormat="1" ht="15" customHeight="1">
      <c r="A8" s="200"/>
      <c r="B8" s="399"/>
      <c r="C8" s="406"/>
      <c r="D8" s="406"/>
      <c r="E8" s="407"/>
      <c r="F8" s="406"/>
      <c r="G8" s="401"/>
    </row>
    <row r="9" spans="1:8" s="201" customFormat="1" ht="15" customHeight="1">
      <c r="A9" s="200"/>
      <c r="B9" s="385" t="s">
        <v>175</v>
      </c>
      <c r="C9" s="402" t="s">
        <v>37</v>
      </c>
      <c r="D9" s="403"/>
      <c r="E9" s="403"/>
      <c r="F9" s="403"/>
      <c r="G9" s="404"/>
    </row>
    <row r="10" spans="1:8" s="91" customFormat="1" ht="30" customHeight="1" thickBot="1">
      <c r="A10" s="89"/>
      <c r="B10" s="38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391</v>
      </c>
      <c r="E8" s="96" t="s">
        <v>67</v>
      </c>
      <c r="G8" s="2"/>
    </row>
    <row r="9" spans="2:7" ht="34.5" customHeight="1" thickBot="1">
      <c r="B9" s="408" t="s">
        <v>68</v>
      </c>
      <c r="C9" s="97" t="s">
        <v>26</v>
      </c>
      <c r="D9" s="109"/>
      <c r="E9" s="109"/>
      <c r="G9" s="2"/>
    </row>
    <row r="10" spans="2:7" ht="34.5" customHeight="1" thickBot="1">
      <c r="B10" s="409"/>
      <c r="C10" s="97" t="s">
        <v>27</v>
      </c>
      <c r="D10" s="109"/>
      <c r="E10" s="109"/>
      <c r="G10" s="2"/>
    </row>
    <row r="11" spans="2:7" ht="34.5" customHeight="1" thickBot="1">
      <c r="B11" s="409"/>
      <c r="C11" s="98" t="s">
        <v>69</v>
      </c>
      <c r="D11" s="109"/>
      <c r="E11" s="109"/>
      <c r="G11" s="2"/>
    </row>
    <row r="12" spans="2:7" ht="34.5" customHeight="1" thickBot="1">
      <c r="B12" s="410"/>
      <c r="C12" s="98" t="s">
        <v>186</v>
      </c>
      <c r="D12" s="109"/>
      <c r="E12" s="109"/>
      <c r="G12" s="2"/>
    </row>
    <row r="13" spans="2:7" ht="34.5" customHeight="1" thickBot="1">
      <c r="B13" s="411" t="s">
        <v>70</v>
      </c>
      <c r="C13" s="412"/>
      <c r="D13" s="109"/>
      <c r="E13" s="109"/>
      <c r="G13" s="2"/>
    </row>
    <row r="14" spans="2:7" ht="34.5" customHeight="1" thickBot="1">
      <c r="B14" s="408" t="s">
        <v>71</v>
      </c>
      <c r="C14" s="98" t="s">
        <v>72</v>
      </c>
      <c r="D14" s="109"/>
      <c r="E14" s="109"/>
      <c r="G14" s="2"/>
    </row>
    <row r="15" spans="2:7" ht="34.5" customHeight="1" thickBot="1">
      <c r="B15" s="413"/>
      <c r="C15" s="98" t="s">
        <v>73</v>
      </c>
      <c r="D15" s="109"/>
      <c r="E15" s="109"/>
      <c r="G15" s="2"/>
    </row>
    <row r="16" spans="2:7" ht="34.5" customHeight="1" thickBot="1">
      <c r="B16" s="413"/>
      <c r="C16" s="98" t="s">
        <v>74</v>
      </c>
      <c r="D16" s="109"/>
      <c r="E16" s="109"/>
      <c r="G16" s="2"/>
    </row>
    <row r="17" spans="2:7" ht="34.5" customHeight="1" thickBot="1">
      <c r="B17" s="414"/>
      <c r="C17" s="98" t="s">
        <v>75</v>
      </c>
      <c r="D17" s="109"/>
      <c r="E17" s="109"/>
      <c r="G17" s="2"/>
    </row>
    <row r="18" spans="2:7" ht="7.5" customHeight="1">
      <c r="B18" s="2"/>
      <c r="C18" s="2"/>
      <c r="D18" s="2"/>
      <c r="E18" s="2"/>
      <c r="F18" s="2"/>
      <c r="G18" s="2"/>
    </row>
    <row r="19" spans="2:7">
      <c r="B19" s="354" t="s">
        <v>392</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299</v>
      </c>
    </row>
    <row r="3" spans="2:3" ht="21">
      <c r="B3" s="358" t="s">
        <v>298</v>
      </c>
      <c r="C3" s="75"/>
    </row>
    <row r="4" spans="2:3" ht="78" customHeight="1">
      <c r="B4" s="348" t="s">
        <v>408</v>
      </c>
      <c r="C4" s="75"/>
    </row>
    <row r="5" spans="2:3" ht="9.75" customHeight="1">
      <c r="B5" s="75"/>
      <c r="C5" s="75"/>
    </row>
    <row r="6" spans="2:3" ht="21">
      <c r="B6" s="359" t="s">
        <v>345</v>
      </c>
      <c r="C6" s="75"/>
    </row>
    <row r="7" spans="2:3" ht="141" customHeight="1">
      <c r="B7" s="349" t="s">
        <v>409</v>
      </c>
      <c r="C7" s="75"/>
    </row>
    <row r="8" spans="2:3" ht="9" customHeight="1">
      <c r="B8" s="75"/>
      <c r="C8" s="75"/>
    </row>
    <row r="9" spans="2:3" ht="21">
      <c r="B9" s="359" t="s">
        <v>41</v>
      </c>
      <c r="C9" s="75"/>
    </row>
    <row r="10" spans="2:3" ht="247.5" customHeight="1">
      <c r="B10" s="349" t="s">
        <v>412</v>
      </c>
      <c r="C10" s="75"/>
    </row>
    <row r="11" spans="2:3" ht="3.75" customHeight="1">
      <c r="B11" s="75"/>
      <c r="C11" s="75"/>
    </row>
    <row r="12" spans="2:3">
      <c r="B12" s="346" t="s">
        <v>396</v>
      </c>
    </row>
    <row r="13" spans="2:3" ht="37.5" customHeight="1">
      <c r="B13" s="350" t="s">
        <v>397</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328</v>
      </c>
    </row>
    <row r="11" spans="2:13">
      <c r="B11" s="2" t="s">
        <v>329</v>
      </c>
    </row>
    <row r="12" spans="2:13" ht="4.5" customHeight="1"/>
    <row r="13" spans="2:13">
      <c r="B13" s="67" t="s">
        <v>36</v>
      </c>
      <c r="C13" s="67"/>
      <c r="D13" s="99"/>
      <c r="E13" s="99"/>
      <c r="L13" s="66" t="s">
        <v>35</v>
      </c>
      <c r="M13" s="66"/>
    </row>
    <row r="14" spans="2:13">
      <c r="B14" s="419" t="s">
        <v>326</v>
      </c>
      <c r="C14" s="419"/>
      <c r="D14" s="419"/>
      <c r="E14" s="419"/>
      <c r="G14" s="415" t="s">
        <v>34</v>
      </c>
      <c r="H14" s="416"/>
      <c r="I14" s="416"/>
      <c r="J14" s="417"/>
      <c r="L14" s="256" t="s">
        <v>7</v>
      </c>
    </row>
    <row r="15" spans="2:13" ht="102.75" customHeight="1">
      <c r="B15" s="202" t="s">
        <v>165</v>
      </c>
      <c r="C15" s="202" t="s">
        <v>558</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418" t="s">
        <v>327</v>
      </c>
      <c r="C20" s="418"/>
      <c r="D20" s="418"/>
      <c r="E20" s="418"/>
      <c r="G20" s="415" t="s">
        <v>34</v>
      </c>
      <c r="H20" s="416"/>
      <c r="I20" s="416"/>
      <c r="J20" s="417"/>
      <c r="L20" s="256" t="s">
        <v>7</v>
      </c>
    </row>
    <row r="21" spans="2:13" ht="102.75" customHeight="1">
      <c r="B21" s="203" t="str">
        <f>"過去の"&amp;CHAR(10)&amp;"収入金額"&amp;CHAR(10)&amp;"("&amp;'パターン2-1'!$B$31&amp;")"</f>
        <v>過去の
収入金額
(平成29年)</v>
      </c>
      <c r="C21" s="203" t="s">
        <v>172</v>
      </c>
      <c r="D21" s="203" t="s">
        <v>187</v>
      </c>
      <c r="E21" s="203" t="s">
        <v>365</v>
      </c>
      <c r="F21" s="59"/>
      <c r="G21" s="203" t="s">
        <v>80</v>
      </c>
      <c r="H21" s="203" t="s">
        <v>70</v>
      </c>
      <c r="I21" s="203" t="s">
        <v>38</v>
      </c>
      <c r="J21" s="203" t="s">
        <v>374</v>
      </c>
      <c r="K21" s="59"/>
      <c r="L21" s="203" t="s">
        <v>377</v>
      </c>
    </row>
    <row r="22" spans="2:13" s="25" customFormat="1" ht="16.5" thickBot="1">
      <c r="B22" s="34" t="s">
        <v>358</v>
      </c>
      <c r="C22" s="34" t="s">
        <v>40</v>
      </c>
      <c r="D22" s="34" t="s">
        <v>361</v>
      </c>
      <c r="E22" s="36" t="s">
        <v>363</v>
      </c>
      <c r="G22" s="34" t="s">
        <v>366</v>
      </c>
      <c r="H22" s="34" t="s">
        <v>368</v>
      </c>
      <c r="I22" s="34" t="s">
        <v>370</v>
      </c>
      <c r="J22" s="36" t="s">
        <v>372</v>
      </c>
      <c r="L22" s="36" t="s">
        <v>375</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347</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332</v>
      </c>
      <c r="G5" s="5"/>
      <c r="H5" s="5"/>
    </row>
    <row r="6" spans="1:8" ht="15.75" customHeight="1">
      <c r="A6" s="10"/>
      <c r="B6" s="7" t="s">
        <v>331</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330</v>
      </c>
      <c r="C18" s="19"/>
      <c r="D18" s="19"/>
      <c r="E18" s="19"/>
      <c r="F18" s="19"/>
      <c r="G18" s="7"/>
      <c r="H18" s="7"/>
      <c r="I18" s="14"/>
      <c r="J18" s="14"/>
      <c r="K18" s="14"/>
      <c r="L18" s="14"/>
      <c r="M18" s="14"/>
      <c r="N18" s="14"/>
      <c r="O18" s="14"/>
      <c r="P18" s="14"/>
      <c r="Q18" s="14"/>
      <c r="R18" s="14"/>
      <c r="S18" s="14"/>
    </row>
    <row r="19" spans="1:19" s="6" customFormat="1" ht="15.75">
      <c r="A19" s="13"/>
      <c r="B19" s="76" t="s">
        <v>342</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52"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344</v>
      </c>
      <c r="C2" s="5"/>
      <c r="D2" s="5"/>
    </row>
    <row r="3" spans="1:10" ht="15.75" customHeight="1">
      <c r="B3" s="8"/>
      <c r="C3" s="8"/>
      <c r="D3" s="22"/>
    </row>
    <row r="4" spans="1:10" ht="15.75" customHeight="1">
      <c r="B4" s="257" t="s">
        <v>333</v>
      </c>
      <c r="C4" s="8"/>
      <c r="D4" s="22"/>
    </row>
    <row r="5" spans="1:10" ht="15.75" customHeight="1">
      <c r="B5" s="5" t="s">
        <v>417</v>
      </c>
      <c r="C5" s="8"/>
      <c r="D5" s="22"/>
    </row>
    <row r="6" spans="1:10" ht="15.75" customHeight="1">
      <c r="B6" s="5" t="s">
        <v>418</v>
      </c>
      <c r="C6" s="8"/>
      <c r="D6" s="22"/>
    </row>
    <row r="7" spans="1:10" ht="15.75" customHeight="1">
      <c r="B7" s="5" t="s">
        <v>419</v>
      </c>
      <c r="C7" s="8"/>
      <c r="D7" s="22"/>
    </row>
    <row r="8" spans="1:10" ht="15.75" customHeight="1">
      <c r="B8" s="5" t="s">
        <v>420</v>
      </c>
      <c r="C8" s="8"/>
      <c r="D8" s="22"/>
    </row>
    <row r="9" spans="1:10" ht="16.5" thickBot="1">
      <c r="A9" s="10"/>
      <c r="B9" s="10"/>
      <c r="C9" s="154"/>
      <c r="D9" s="154"/>
      <c r="E9" s="6"/>
      <c r="F9" s="154"/>
      <c r="G9" s="6"/>
      <c r="H9" s="154"/>
      <c r="I9" s="154"/>
      <c r="J9" s="155"/>
    </row>
    <row r="10" spans="1:10" s="12" customFormat="1" ht="20.100000000000001" customHeight="1">
      <c r="A10" s="11"/>
      <c r="B10" s="420" t="s">
        <v>0</v>
      </c>
      <c r="C10" s="428" t="s">
        <v>1</v>
      </c>
      <c r="D10" s="429"/>
      <c r="E10" s="425"/>
      <c r="F10" s="428" t="s">
        <v>277</v>
      </c>
      <c r="G10" s="425"/>
      <c r="H10" s="425" t="s">
        <v>176</v>
      </c>
      <c r="I10" s="426"/>
      <c r="J10" s="427"/>
    </row>
    <row r="11" spans="1:10" s="12" customFormat="1" ht="47.25">
      <c r="A11" s="11"/>
      <c r="B11" s="421"/>
      <c r="C11" s="204" t="s">
        <v>180</v>
      </c>
      <c r="D11" s="204" t="s">
        <v>279</v>
      </c>
      <c r="E11" s="205" t="s">
        <v>2</v>
      </c>
      <c r="F11" s="228" t="s">
        <v>276</v>
      </c>
      <c r="G11" s="228" t="s">
        <v>278</v>
      </c>
      <c r="H11" s="206" t="s">
        <v>177</v>
      </c>
      <c r="I11" s="207" t="s">
        <v>178</v>
      </c>
      <c r="J11" s="208" t="s">
        <v>280</v>
      </c>
    </row>
    <row r="12" spans="1:10" s="12" customFormat="1" ht="32.25" customHeight="1">
      <c r="A12" s="11"/>
      <c r="B12" s="229" t="s">
        <v>275</v>
      </c>
      <c r="C12" s="220" t="s">
        <v>272</v>
      </c>
      <c r="D12" s="220" t="s">
        <v>273</v>
      </c>
      <c r="E12" s="221" t="s">
        <v>217</v>
      </c>
      <c r="F12" s="220" t="s">
        <v>274</v>
      </c>
      <c r="G12" s="225" t="s">
        <v>181</v>
      </c>
      <c r="H12" s="221" t="s">
        <v>334</v>
      </c>
      <c r="I12" s="221" t="s">
        <v>335</v>
      </c>
      <c r="J12" s="223" t="s">
        <v>211</v>
      </c>
    </row>
    <row r="13" spans="1:10" s="12" customFormat="1" ht="20.100000000000001" customHeight="1">
      <c r="A13" s="11"/>
      <c r="B13" s="244"/>
      <c r="C13" s="222" t="s">
        <v>222</v>
      </c>
      <c r="D13" s="222" t="s">
        <v>223</v>
      </c>
      <c r="E13" s="222" t="s">
        <v>224</v>
      </c>
      <c r="F13" s="222" t="s">
        <v>226</v>
      </c>
      <c r="G13" s="226" t="s">
        <v>225</v>
      </c>
      <c r="H13" s="222"/>
      <c r="I13" s="222"/>
      <c r="J13" s="224" t="s">
        <v>225</v>
      </c>
    </row>
    <row r="14" spans="1:10" s="12" customFormat="1" ht="20.100000000000001" customHeight="1">
      <c r="A14" s="11"/>
      <c r="B14" s="430"/>
      <c r="C14" s="422" t="s">
        <v>179</v>
      </c>
      <c r="D14" s="423"/>
      <c r="E14" s="423"/>
      <c r="F14" s="423"/>
      <c r="G14" s="423"/>
      <c r="H14" s="423"/>
      <c r="I14" s="423"/>
      <c r="J14" s="424"/>
    </row>
    <row r="15" spans="1:10" s="55" customFormat="1" ht="30" customHeight="1" thickBot="1">
      <c r="A15" s="53"/>
      <c r="B15" s="43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388</v>
      </c>
      <c r="C2" s="2"/>
      <c r="D2" s="2"/>
      <c r="E2" s="2"/>
      <c r="H2" s="2"/>
    </row>
    <row r="3" spans="2:8">
      <c r="B3" s="2"/>
      <c r="C3" s="2"/>
      <c r="D3" s="2"/>
      <c r="E3" s="2"/>
      <c r="H3" s="2"/>
    </row>
    <row r="4" spans="2:8" ht="15.75" customHeight="1">
      <c r="B4" s="254" t="s">
        <v>336</v>
      </c>
      <c r="C4" s="2"/>
      <c r="D4" s="2"/>
      <c r="E4" s="2"/>
      <c r="H4" s="2"/>
    </row>
    <row r="5" spans="2:8" ht="15.75" customHeight="1" thickBot="1">
      <c r="B5" s="2" t="s">
        <v>337</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303</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304</v>
      </c>
      <c r="C12" s="2"/>
      <c r="D12" s="2"/>
      <c r="E12" s="2"/>
      <c r="H12" s="2"/>
    </row>
    <row r="13" spans="2:8" ht="15.75" customHeight="1" thickBot="1">
      <c r="B13" s="2" t="s">
        <v>338</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306</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74"/>
  <sheetViews>
    <sheetView showGridLines="0" zoomScale="79" zoomScaleNormal="79"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1.75" style="60" customWidth="1"/>
    <col min="3" max="3" width="35.875" style="8"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25.875" style="60" hidden="1" customWidth="1" outlineLevel="1"/>
    <col min="14" max="14" width="30.75" style="5" hidden="1" customWidth="1" outlineLevel="1"/>
    <col min="15" max="15" width="17" style="5" hidden="1" customWidth="1" outlineLevel="1"/>
    <col min="16" max="16" width="13.875" style="6" hidden="1" customWidth="1" outlineLevel="1"/>
    <col min="17" max="18" width="17" style="5" hidden="1" customWidth="1" outlineLevel="1"/>
    <col min="19" max="19" width="14.5" style="5" hidden="1" customWidth="1" outlineLevel="1"/>
    <col min="20" max="20" width="9" style="5" customWidth="1" collapsed="1"/>
    <col min="21" max="16384" width="9" style="5"/>
  </cols>
  <sheetData>
    <row r="1" spans="1:20" ht="5.25" customHeight="1">
      <c r="B1" s="5"/>
      <c r="M1" s="5"/>
    </row>
    <row r="2" spans="1:20" ht="21">
      <c r="B2" s="360" t="s">
        <v>348</v>
      </c>
      <c r="D2" s="8"/>
      <c r="E2" s="8"/>
      <c r="F2" s="8"/>
      <c r="G2" s="8"/>
      <c r="H2" s="8"/>
      <c r="I2" s="5"/>
      <c r="L2" s="5" t="s">
        <v>343</v>
      </c>
      <c r="M2" s="5"/>
      <c r="N2" s="8"/>
      <c r="O2" s="8"/>
      <c r="P2" s="8"/>
      <c r="Q2" s="8"/>
      <c r="R2" s="8"/>
      <c r="S2" s="8"/>
      <c r="T2" s="5" t="s">
        <v>282</v>
      </c>
    </row>
    <row r="3" spans="1:20" ht="15.75" customHeight="1">
      <c r="B3" s="8"/>
      <c r="D3" s="8"/>
      <c r="E3" s="8"/>
      <c r="F3" s="8"/>
      <c r="G3" s="8"/>
      <c r="H3" s="8"/>
      <c r="I3" s="8"/>
      <c r="L3" s="5" t="s">
        <v>387</v>
      </c>
      <c r="M3" s="8"/>
      <c r="N3" s="8"/>
      <c r="O3" s="8"/>
      <c r="P3" s="8"/>
      <c r="Q3" s="8"/>
      <c r="R3" s="8"/>
      <c r="S3" s="8"/>
      <c r="T3" s="5" t="s">
        <v>283</v>
      </c>
    </row>
    <row r="4" spans="1:20" ht="15.75" customHeight="1">
      <c r="A4" s="9"/>
      <c r="B4" s="257" t="s">
        <v>350</v>
      </c>
      <c r="I4" s="5"/>
      <c r="L4" s="5" t="s">
        <v>227</v>
      </c>
      <c r="M4" s="5"/>
      <c r="P4" s="5"/>
    </row>
    <row r="5" spans="1:20" ht="15.75" customHeight="1">
      <c r="A5" s="9"/>
      <c r="B5" s="10" t="s">
        <v>421</v>
      </c>
      <c r="I5" s="5"/>
      <c r="M5" s="5"/>
      <c r="P5" s="5"/>
    </row>
    <row r="6" spans="1:20" ht="15.75">
      <c r="A6" s="10"/>
      <c r="B6" s="10" t="s">
        <v>422</v>
      </c>
      <c r="C6" s="172"/>
      <c r="D6" s="10"/>
      <c r="E6" s="10"/>
      <c r="F6" s="10"/>
      <c r="G6" s="10"/>
      <c r="H6" s="10"/>
      <c r="I6" s="8"/>
      <c r="M6" s="10"/>
      <c r="N6" s="10"/>
      <c r="O6" s="10"/>
      <c r="P6" s="10"/>
      <c r="Q6" s="10"/>
      <c r="R6" s="10"/>
      <c r="S6" s="10"/>
    </row>
    <row r="7" spans="1:20" ht="15.75">
      <c r="A7" s="10" t="s">
        <v>539</v>
      </c>
      <c r="B7" s="10" t="s">
        <v>540</v>
      </c>
      <c r="C7" s="172"/>
      <c r="D7" s="10"/>
      <c r="E7" s="10"/>
      <c r="F7" s="10"/>
      <c r="G7" s="10"/>
      <c r="H7" s="10"/>
      <c r="I7" s="8"/>
      <c r="M7" s="10"/>
      <c r="N7" s="10"/>
      <c r="O7" s="10"/>
      <c r="P7" s="10"/>
      <c r="Q7" s="10"/>
      <c r="R7" s="10"/>
      <c r="S7" s="10"/>
    </row>
    <row r="8" spans="1:20" ht="16.5" thickBot="1">
      <c r="A8" s="10"/>
      <c r="B8" s="10" t="s">
        <v>554</v>
      </c>
      <c r="C8" s="172"/>
      <c r="D8" s="10"/>
      <c r="E8" s="10"/>
      <c r="F8" s="10"/>
      <c r="G8" s="10"/>
      <c r="H8" s="10"/>
      <c r="I8" s="8"/>
      <c r="M8" s="10"/>
      <c r="N8" s="10"/>
      <c r="O8" s="10"/>
      <c r="P8" s="10"/>
      <c r="Q8" s="10"/>
      <c r="R8" s="10"/>
      <c r="S8" s="10"/>
    </row>
    <row r="9" spans="1:20" s="12" customFormat="1" ht="30" customHeight="1">
      <c r="A9" s="11"/>
      <c r="B9" s="420" t="s">
        <v>0</v>
      </c>
      <c r="C9" s="438" t="s">
        <v>25</v>
      </c>
      <c r="D9" s="438" t="s">
        <v>281</v>
      </c>
      <c r="E9" s="438" t="s">
        <v>206</v>
      </c>
      <c r="F9" s="438" t="s">
        <v>207</v>
      </c>
      <c r="G9" s="438" t="s">
        <v>351</v>
      </c>
      <c r="H9" s="438" t="s">
        <v>208</v>
      </c>
      <c r="I9" s="442" t="s">
        <v>209</v>
      </c>
      <c r="L9" s="260" t="s">
        <v>229</v>
      </c>
      <c r="M9" s="267"/>
      <c r="N9" s="268"/>
      <c r="O9" s="262" t="s">
        <v>228</v>
      </c>
      <c r="P9" s="268"/>
      <c r="Q9" s="262" t="s">
        <v>228</v>
      </c>
      <c r="R9" s="262" t="s">
        <v>228</v>
      </c>
      <c r="S9" s="269"/>
    </row>
    <row r="10" spans="1:20" s="12" customFormat="1" ht="81" customHeight="1">
      <c r="A10" s="11"/>
      <c r="B10" s="421"/>
      <c r="C10" s="433"/>
      <c r="D10" s="433"/>
      <c r="E10" s="433"/>
      <c r="F10" s="433"/>
      <c r="G10" s="433"/>
      <c r="H10" s="433"/>
      <c r="I10" s="432"/>
      <c r="L10" s="430" t="s">
        <v>183</v>
      </c>
      <c r="M10" s="434" t="s">
        <v>0</v>
      </c>
      <c r="N10" s="433" t="s">
        <v>25</v>
      </c>
      <c r="O10" s="433" t="s">
        <v>218</v>
      </c>
      <c r="P10" s="433" t="s">
        <v>219</v>
      </c>
      <c r="Q10" s="433" t="s">
        <v>221</v>
      </c>
      <c r="R10" s="433" t="s">
        <v>220</v>
      </c>
      <c r="S10" s="432" t="s">
        <v>188</v>
      </c>
    </row>
    <row r="11" spans="1:20" s="12" customFormat="1" ht="19.5" customHeight="1">
      <c r="A11" s="11"/>
      <c r="B11" s="421"/>
      <c r="C11" s="180"/>
      <c r="D11" s="180" t="s">
        <v>29</v>
      </c>
      <c r="E11" s="180" t="s">
        <v>4</v>
      </c>
      <c r="F11" s="180" t="s">
        <v>10</v>
      </c>
      <c r="G11" s="70"/>
      <c r="H11" s="70" t="s">
        <v>4</v>
      </c>
      <c r="I11" s="181" t="s">
        <v>10</v>
      </c>
      <c r="L11" s="430"/>
      <c r="M11" s="434"/>
      <c r="N11" s="433"/>
      <c r="O11" s="433"/>
      <c r="P11" s="433"/>
      <c r="Q11" s="433"/>
      <c r="R11" s="433"/>
      <c r="S11" s="432"/>
    </row>
    <row r="12" spans="1:20" s="12" customFormat="1" ht="20.100000000000001" customHeight="1">
      <c r="A12" s="11"/>
      <c r="B12" s="436"/>
      <c r="C12" s="439" t="s">
        <v>179</v>
      </c>
      <c r="D12" s="440"/>
      <c r="E12" s="440"/>
      <c r="F12" s="440"/>
      <c r="G12" s="440"/>
      <c r="H12" s="440"/>
      <c r="I12" s="441"/>
      <c r="L12" s="430"/>
      <c r="M12" s="434"/>
      <c r="N12" s="433"/>
      <c r="O12" s="433"/>
      <c r="P12" s="433"/>
      <c r="Q12" s="433"/>
      <c r="R12" s="433"/>
      <c r="S12" s="432"/>
    </row>
    <row r="13" spans="1:20" s="55" customFormat="1" ht="30" customHeight="1" thickBot="1">
      <c r="A13" s="53"/>
      <c r="B13" s="437"/>
      <c r="C13" s="173"/>
      <c r="D13" s="65"/>
      <c r="E13" s="136"/>
      <c r="F13" s="210">
        <f>SUM(F14:F155)</f>
        <v>0</v>
      </c>
      <c r="G13" s="136"/>
      <c r="H13" s="136"/>
      <c r="I13" s="211">
        <f>SUM(I14:I155)</f>
        <v>0</v>
      </c>
      <c r="J13" s="54"/>
      <c r="K13" s="54"/>
      <c r="L13" s="431"/>
      <c r="M13" s="435"/>
      <c r="N13" s="242"/>
      <c r="O13" s="241" t="s">
        <v>287</v>
      </c>
      <c r="P13" s="242"/>
      <c r="Q13" s="241" t="s">
        <v>14</v>
      </c>
      <c r="R13" s="242"/>
      <c r="S13" s="275"/>
    </row>
    <row r="14" spans="1:20" s="6" customFormat="1" ht="32.1" hidden="1" customHeight="1" thickTop="1">
      <c r="A14" s="13"/>
      <c r="B14" s="306" t="str">
        <f>M14</f>
        <v>水稲（うるち）</v>
      </c>
      <c r="C14" s="307" t="str">
        <f>N14</f>
        <v>農作物共済</v>
      </c>
      <c r="D14" s="308"/>
      <c r="E14" s="309">
        <f t="shared" ref="E14:E45" si="0">O14*D14/10</f>
        <v>0</v>
      </c>
      <c r="F14" s="310">
        <f t="shared" ref="F14:F45" si="1">E14*P14*Q14*R14*(1-S14)</f>
        <v>0</v>
      </c>
      <c r="G14" s="298">
        <v>0</v>
      </c>
      <c r="H14" s="311">
        <f>E14*(1-G14)</f>
        <v>0</v>
      </c>
      <c r="I14" s="312">
        <f t="shared" ref="I14:I45" si="2">IF((E14*P14-H14)*Q14&lt;0,0,(E14*P14-H14)*Q14)</f>
        <v>0</v>
      </c>
      <c r="L14" s="156" t="s">
        <v>185</v>
      </c>
      <c r="M14" s="157" t="s">
        <v>28</v>
      </c>
      <c r="N14" s="164" t="s">
        <v>182</v>
      </c>
      <c r="O14" s="165">
        <v>414</v>
      </c>
      <c r="P14" s="166">
        <v>0.7</v>
      </c>
      <c r="Q14" s="118">
        <v>220</v>
      </c>
      <c r="R14" s="245">
        <v>2.47E-3</v>
      </c>
      <c r="S14" s="167">
        <v>0.5</v>
      </c>
    </row>
    <row r="15" spans="1:20" s="6" customFormat="1" ht="32.1" hidden="1" customHeight="1">
      <c r="A15" s="13"/>
      <c r="B15" s="313" t="str">
        <f t="shared" ref="B15:B120" si="3">M15</f>
        <v>水稲（もち）</v>
      </c>
      <c r="C15" s="314" t="str">
        <f t="shared" ref="C15:C120" si="4">N15</f>
        <v>農作物共済</v>
      </c>
      <c r="D15" s="315"/>
      <c r="E15" s="316">
        <f t="shared" si="0"/>
        <v>0</v>
      </c>
      <c r="F15" s="317">
        <f t="shared" si="1"/>
        <v>0</v>
      </c>
      <c r="G15" s="305">
        <v>0</v>
      </c>
      <c r="H15" s="318">
        <f t="shared" ref="H15:H120" si="5">E15*(1-G15)</f>
        <v>0</v>
      </c>
      <c r="I15" s="319">
        <f t="shared" si="2"/>
        <v>0</v>
      </c>
      <c r="L15" s="158" t="s">
        <v>185</v>
      </c>
      <c r="M15" s="159" t="s">
        <v>81</v>
      </c>
      <c r="N15" s="168" t="s">
        <v>182</v>
      </c>
      <c r="O15" s="115">
        <v>414</v>
      </c>
      <c r="P15" s="113">
        <v>0.7</v>
      </c>
      <c r="Q15" s="119">
        <v>220</v>
      </c>
      <c r="R15" s="246">
        <v>2.47E-3</v>
      </c>
      <c r="S15" s="169">
        <v>0.5</v>
      </c>
    </row>
    <row r="16" spans="1:20" s="6" customFormat="1" ht="32.1" hidden="1" customHeight="1">
      <c r="A16" s="13"/>
      <c r="B16" s="313" t="str">
        <f t="shared" si="3"/>
        <v>陸稲</v>
      </c>
      <c r="C16" s="314" t="str">
        <f t="shared" si="4"/>
        <v>農作物共済</v>
      </c>
      <c r="D16" s="315"/>
      <c r="E16" s="316">
        <f t="shared" si="0"/>
        <v>0</v>
      </c>
      <c r="F16" s="317">
        <f t="shared" si="1"/>
        <v>0</v>
      </c>
      <c r="G16" s="305">
        <v>0</v>
      </c>
      <c r="H16" s="318">
        <f t="shared" si="5"/>
        <v>0</v>
      </c>
      <c r="I16" s="319">
        <f t="shared" si="2"/>
        <v>0</v>
      </c>
      <c r="L16" s="158" t="s">
        <v>185</v>
      </c>
      <c r="M16" s="159" t="s">
        <v>82</v>
      </c>
      <c r="N16" s="168" t="s">
        <v>182</v>
      </c>
      <c r="O16" s="115">
        <v>414</v>
      </c>
      <c r="P16" s="113">
        <v>0.7</v>
      </c>
      <c r="Q16" s="119">
        <v>220</v>
      </c>
      <c r="R16" s="246">
        <v>0.12001000000000001</v>
      </c>
      <c r="S16" s="169">
        <v>0.5</v>
      </c>
    </row>
    <row r="17" spans="1:19" s="6" customFormat="1" ht="32.1" hidden="1" customHeight="1">
      <c r="A17" s="13"/>
      <c r="B17" s="313" t="str">
        <f t="shared" si="3"/>
        <v>小麦</v>
      </c>
      <c r="C17" s="314" t="str">
        <f t="shared" si="4"/>
        <v>農作物共済</v>
      </c>
      <c r="D17" s="315"/>
      <c r="E17" s="316">
        <f t="shared" si="0"/>
        <v>0</v>
      </c>
      <c r="F17" s="317">
        <f t="shared" si="1"/>
        <v>0</v>
      </c>
      <c r="G17" s="305">
        <v>0</v>
      </c>
      <c r="H17" s="318">
        <f t="shared" si="5"/>
        <v>0</v>
      </c>
      <c r="I17" s="319">
        <f t="shared" si="2"/>
        <v>0</v>
      </c>
      <c r="L17" s="158" t="s">
        <v>185</v>
      </c>
      <c r="M17" s="159" t="s">
        <v>3</v>
      </c>
      <c r="N17" s="168" t="s">
        <v>182</v>
      </c>
      <c r="O17" s="115">
        <v>289</v>
      </c>
      <c r="P17" s="113">
        <v>0.7</v>
      </c>
      <c r="Q17" s="119">
        <v>106</v>
      </c>
      <c r="R17" s="246">
        <v>2.63E-3</v>
      </c>
      <c r="S17" s="169">
        <v>0.5</v>
      </c>
    </row>
    <row r="18" spans="1:19" s="6" customFormat="1" ht="32.1" hidden="1" customHeight="1">
      <c r="A18" s="13"/>
      <c r="B18" s="313" t="str">
        <f t="shared" si="3"/>
        <v>二条大麦</v>
      </c>
      <c r="C18" s="314" t="str">
        <f t="shared" si="4"/>
        <v>農作物共済</v>
      </c>
      <c r="D18" s="315"/>
      <c r="E18" s="316">
        <f t="shared" si="0"/>
        <v>0</v>
      </c>
      <c r="F18" s="317">
        <f t="shared" si="1"/>
        <v>0</v>
      </c>
      <c r="G18" s="305">
        <v>0</v>
      </c>
      <c r="H18" s="318">
        <f t="shared" si="5"/>
        <v>0</v>
      </c>
      <c r="I18" s="319">
        <f t="shared" si="2"/>
        <v>0</v>
      </c>
      <c r="L18" s="158" t="s">
        <v>185</v>
      </c>
      <c r="M18" s="159" t="s">
        <v>83</v>
      </c>
      <c r="N18" s="168" t="s">
        <v>182</v>
      </c>
      <c r="O18" s="115">
        <v>270</v>
      </c>
      <c r="P18" s="113">
        <v>0.7</v>
      </c>
      <c r="Q18" s="119">
        <v>103</v>
      </c>
      <c r="R18" s="246">
        <v>2.63E-3</v>
      </c>
      <c r="S18" s="169">
        <v>0.5</v>
      </c>
    </row>
    <row r="19" spans="1:19" s="6" customFormat="1" ht="32.1" hidden="1" customHeight="1">
      <c r="A19" s="13"/>
      <c r="B19" s="313" t="str">
        <f t="shared" si="3"/>
        <v>六条大麦</v>
      </c>
      <c r="C19" s="314" t="str">
        <f t="shared" si="4"/>
        <v>農作物共済</v>
      </c>
      <c r="D19" s="315"/>
      <c r="E19" s="316">
        <f t="shared" si="0"/>
        <v>0</v>
      </c>
      <c r="F19" s="317">
        <f t="shared" si="1"/>
        <v>0</v>
      </c>
      <c r="G19" s="305">
        <v>0</v>
      </c>
      <c r="H19" s="318">
        <f t="shared" si="5"/>
        <v>0</v>
      </c>
      <c r="I19" s="319">
        <f t="shared" si="2"/>
        <v>0</v>
      </c>
      <c r="L19" s="158" t="s">
        <v>185</v>
      </c>
      <c r="M19" s="159" t="s">
        <v>84</v>
      </c>
      <c r="N19" s="168" t="s">
        <v>182</v>
      </c>
      <c r="O19" s="115">
        <v>293</v>
      </c>
      <c r="P19" s="113">
        <v>0.7</v>
      </c>
      <c r="Q19" s="119">
        <v>117</v>
      </c>
      <c r="R19" s="246">
        <v>2.63E-3</v>
      </c>
      <c r="S19" s="169">
        <v>0.5</v>
      </c>
    </row>
    <row r="20" spans="1:19" s="6" customFormat="1" ht="32.1" hidden="1" customHeight="1">
      <c r="A20" s="13"/>
      <c r="B20" s="313" t="str">
        <f t="shared" si="3"/>
        <v>裸麦</v>
      </c>
      <c r="C20" s="314" t="str">
        <f t="shared" si="4"/>
        <v>農作物共済</v>
      </c>
      <c r="D20" s="315"/>
      <c r="E20" s="316">
        <f t="shared" si="0"/>
        <v>0</v>
      </c>
      <c r="F20" s="317">
        <f t="shared" si="1"/>
        <v>0</v>
      </c>
      <c r="G20" s="305">
        <v>0</v>
      </c>
      <c r="H20" s="318">
        <f t="shared" si="5"/>
        <v>0</v>
      </c>
      <c r="I20" s="319">
        <f t="shared" si="2"/>
        <v>0</v>
      </c>
      <c r="L20" s="158" t="s">
        <v>185</v>
      </c>
      <c r="M20" s="159" t="s">
        <v>85</v>
      </c>
      <c r="N20" s="168" t="s">
        <v>182</v>
      </c>
      <c r="O20" s="115"/>
      <c r="P20" s="113">
        <v>0.7</v>
      </c>
      <c r="Q20" s="119"/>
      <c r="R20" s="246">
        <v>2.63E-3</v>
      </c>
      <c r="S20" s="169">
        <v>0.5</v>
      </c>
    </row>
    <row r="21" spans="1:19" s="6" customFormat="1" ht="32.1" hidden="1" customHeight="1">
      <c r="A21" s="13"/>
      <c r="B21" s="313" t="str">
        <f t="shared" si="3"/>
        <v>ライ麦</v>
      </c>
      <c r="C21" s="314" t="str">
        <f t="shared" si="4"/>
        <v>農作物共済</v>
      </c>
      <c r="D21" s="315"/>
      <c r="E21" s="316">
        <f t="shared" si="0"/>
        <v>0</v>
      </c>
      <c r="F21" s="317">
        <f t="shared" si="1"/>
        <v>0</v>
      </c>
      <c r="G21" s="305">
        <v>0</v>
      </c>
      <c r="H21" s="318">
        <f t="shared" si="5"/>
        <v>0</v>
      </c>
      <c r="I21" s="319">
        <f t="shared" si="2"/>
        <v>0</v>
      </c>
      <c r="L21" s="158" t="s">
        <v>185</v>
      </c>
      <c r="M21" s="159" t="s">
        <v>86</v>
      </c>
      <c r="N21" s="168" t="s">
        <v>182</v>
      </c>
      <c r="O21" s="115"/>
      <c r="P21" s="113">
        <v>0.7</v>
      </c>
      <c r="Q21" s="119"/>
      <c r="R21" s="246">
        <v>2.63E-3</v>
      </c>
      <c r="S21" s="169">
        <v>0.5</v>
      </c>
    </row>
    <row r="22" spans="1:19" s="6" customFormat="1" ht="32.1" hidden="1" customHeight="1">
      <c r="A22" s="13"/>
      <c r="B22" s="313" t="str">
        <f t="shared" si="3"/>
        <v>エン麦</v>
      </c>
      <c r="C22" s="314" t="str">
        <f t="shared" si="4"/>
        <v>農作物共済</v>
      </c>
      <c r="D22" s="315"/>
      <c r="E22" s="316">
        <f t="shared" si="0"/>
        <v>0</v>
      </c>
      <c r="F22" s="317">
        <f t="shared" si="1"/>
        <v>0</v>
      </c>
      <c r="G22" s="305">
        <v>0</v>
      </c>
      <c r="H22" s="318">
        <f t="shared" si="5"/>
        <v>0</v>
      </c>
      <c r="I22" s="319">
        <f t="shared" si="2"/>
        <v>0</v>
      </c>
      <c r="L22" s="158" t="s">
        <v>185</v>
      </c>
      <c r="M22" s="159" t="s">
        <v>87</v>
      </c>
      <c r="N22" s="168" t="s">
        <v>182</v>
      </c>
      <c r="O22" s="115"/>
      <c r="P22" s="113">
        <v>0.7</v>
      </c>
      <c r="Q22" s="119"/>
      <c r="R22" s="246">
        <v>2.63E-3</v>
      </c>
      <c r="S22" s="169">
        <v>0.5</v>
      </c>
    </row>
    <row r="23" spans="1:19" s="6" customFormat="1" ht="32.1" hidden="1" customHeight="1">
      <c r="A23" s="13"/>
      <c r="B23" s="313" t="str">
        <f t="shared" si="3"/>
        <v>そば</v>
      </c>
      <c r="C23" s="314" t="str">
        <f t="shared" si="4"/>
        <v>畑作物共済</v>
      </c>
      <c r="D23" s="315"/>
      <c r="E23" s="316">
        <f t="shared" si="0"/>
        <v>0</v>
      </c>
      <c r="F23" s="317">
        <f t="shared" si="1"/>
        <v>0</v>
      </c>
      <c r="G23" s="305">
        <v>0</v>
      </c>
      <c r="H23" s="318">
        <f t="shared" si="5"/>
        <v>0</v>
      </c>
      <c r="I23" s="319">
        <f t="shared" si="2"/>
        <v>0</v>
      </c>
      <c r="L23" s="158" t="s">
        <v>185</v>
      </c>
      <c r="M23" s="159" t="s">
        <v>88</v>
      </c>
      <c r="N23" s="168" t="s">
        <v>152</v>
      </c>
      <c r="O23" s="115"/>
      <c r="P23" s="113">
        <v>0.8</v>
      </c>
      <c r="Q23" s="119"/>
      <c r="R23" s="246">
        <v>0.11700000000000001</v>
      </c>
      <c r="S23" s="169">
        <v>0.5</v>
      </c>
    </row>
    <row r="24" spans="1:19" s="6" customFormat="1" ht="32.1" hidden="1" customHeight="1">
      <c r="A24" s="13"/>
      <c r="B24" s="313" t="str">
        <f t="shared" si="3"/>
        <v>あずき(種実）</v>
      </c>
      <c r="C24" s="314" t="str">
        <f t="shared" si="4"/>
        <v>畑作物共済</v>
      </c>
      <c r="D24" s="315"/>
      <c r="E24" s="316">
        <f t="shared" si="0"/>
        <v>0</v>
      </c>
      <c r="F24" s="317">
        <f t="shared" si="1"/>
        <v>0</v>
      </c>
      <c r="G24" s="305">
        <v>0</v>
      </c>
      <c r="H24" s="318">
        <f t="shared" si="5"/>
        <v>0</v>
      </c>
      <c r="I24" s="319">
        <f t="shared" si="2"/>
        <v>0</v>
      </c>
      <c r="L24" s="158" t="s">
        <v>185</v>
      </c>
      <c r="M24" s="159" t="s">
        <v>89</v>
      </c>
      <c r="N24" s="168" t="s">
        <v>152</v>
      </c>
      <c r="O24" s="115"/>
      <c r="P24" s="113">
        <v>0.7</v>
      </c>
      <c r="Q24" s="119"/>
      <c r="R24" s="246">
        <v>0.109</v>
      </c>
      <c r="S24" s="169">
        <v>0.5</v>
      </c>
    </row>
    <row r="25" spans="1:19" s="6" customFormat="1" ht="32.1" hidden="1" customHeight="1">
      <c r="A25" s="13"/>
      <c r="B25" s="313" t="str">
        <f t="shared" si="3"/>
        <v>いんげんまめ(種実）</v>
      </c>
      <c r="C25" s="314" t="str">
        <f t="shared" si="4"/>
        <v>畑作物共済</v>
      </c>
      <c r="D25" s="315"/>
      <c r="E25" s="316">
        <f t="shared" si="0"/>
        <v>0</v>
      </c>
      <c r="F25" s="317">
        <f t="shared" si="1"/>
        <v>0</v>
      </c>
      <c r="G25" s="305">
        <v>0</v>
      </c>
      <c r="H25" s="318">
        <f t="shared" si="5"/>
        <v>0</v>
      </c>
      <c r="I25" s="319">
        <f t="shared" si="2"/>
        <v>0</v>
      </c>
      <c r="L25" s="158" t="s">
        <v>185</v>
      </c>
      <c r="M25" s="159" t="s">
        <v>90</v>
      </c>
      <c r="N25" s="168" t="s">
        <v>152</v>
      </c>
      <c r="O25" s="115"/>
      <c r="P25" s="113">
        <v>0.7</v>
      </c>
      <c r="Q25" s="119"/>
      <c r="R25" s="246">
        <v>0.11</v>
      </c>
      <c r="S25" s="169">
        <v>0.5</v>
      </c>
    </row>
    <row r="26" spans="1:19" s="6" customFormat="1" ht="32.1" hidden="1" customHeight="1">
      <c r="A26" s="13"/>
      <c r="B26" s="313" t="str">
        <f t="shared" si="3"/>
        <v>だいず(種実）</v>
      </c>
      <c r="C26" s="314" t="str">
        <f t="shared" si="4"/>
        <v>畑作物共済</v>
      </c>
      <c r="D26" s="315"/>
      <c r="E26" s="316">
        <f t="shared" si="0"/>
        <v>0</v>
      </c>
      <c r="F26" s="317">
        <f t="shared" si="1"/>
        <v>0</v>
      </c>
      <c r="G26" s="305">
        <v>0</v>
      </c>
      <c r="H26" s="318">
        <f t="shared" si="5"/>
        <v>0</v>
      </c>
      <c r="I26" s="319">
        <f t="shared" si="2"/>
        <v>0</v>
      </c>
      <c r="L26" s="158" t="s">
        <v>185</v>
      </c>
      <c r="M26" s="159" t="s">
        <v>91</v>
      </c>
      <c r="N26" s="168" t="s">
        <v>152</v>
      </c>
      <c r="O26" s="115"/>
      <c r="P26" s="113">
        <v>0.8</v>
      </c>
      <c r="Q26" s="119"/>
      <c r="R26" s="246">
        <v>0.108</v>
      </c>
      <c r="S26" s="169">
        <v>0.5</v>
      </c>
    </row>
    <row r="27" spans="1:19" s="6" customFormat="1" ht="32.1" hidden="1" customHeight="1">
      <c r="A27" s="13"/>
      <c r="B27" s="313" t="str">
        <f t="shared" si="3"/>
        <v>馬鈴薯</v>
      </c>
      <c r="C27" s="314" t="str">
        <f t="shared" si="4"/>
        <v>畑作物共済</v>
      </c>
      <c r="D27" s="315"/>
      <c r="E27" s="316">
        <f t="shared" si="0"/>
        <v>0</v>
      </c>
      <c r="F27" s="317">
        <f t="shared" si="1"/>
        <v>0</v>
      </c>
      <c r="G27" s="305">
        <v>0</v>
      </c>
      <c r="H27" s="318">
        <f t="shared" si="5"/>
        <v>0</v>
      </c>
      <c r="I27" s="319">
        <f t="shared" si="2"/>
        <v>0</v>
      </c>
      <c r="L27" s="158" t="s">
        <v>185</v>
      </c>
      <c r="M27" s="159" t="s">
        <v>92</v>
      </c>
      <c r="N27" s="168" t="s">
        <v>152</v>
      </c>
      <c r="O27" s="115"/>
      <c r="P27" s="113">
        <v>0.8</v>
      </c>
      <c r="Q27" s="119"/>
      <c r="R27" s="246">
        <v>0.11</v>
      </c>
      <c r="S27" s="169">
        <v>0.5</v>
      </c>
    </row>
    <row r="28" spans="1:19" s="6" customFormat="1" ht="32.1" hidden="1" customHeight="1">
      <c r="A28" s="13"/>
      <c r="B28" s="313" t="str">
        <f t="shared" si="3"/>
        <v>茶</v>
      </c>
      <c r="C28" s="314" t="str">
        <f t="shared" si="4"/>
        <v>畑作物共済</v>
      </c>
      <c r="D28" s="315"/>
      <c r="E28" s="316">
        <f t="shared" si="0"/>
        <v>0</v>
      </c>
      <c r="F28" s="317">
        <f t="shared" si="1"/>
        <v>0</v>
      </c>
      <c r="G28" s="305">
        <v>0</v>
      </c>
      <c r="H28" s="318">
        <f t="shared" si="5"/>
        <v>0</v>
      </c>
      <c r="I28" s="319">
        <f t="shared" si="2"/>
        <v>0</v>
      </c>
      <c r="L28" s="158" t="s">
        <v>185</v>
      </c>
      <c r="M28" s="159" t="s">
        <v>93</v>
      </c>
      <c r="N28" s="168" t="s">
        <v>152</v>
      </c>
      <c r="O28" s="115"/>
      <c r="P28" s="113">
        <v>0.8</v>
      </c>
      <c r="Q28" s="119"/>
      <c r="R28" s="246">
        <v>0.104</v>
      </c>
      <c r="S28" s="169">
        <v>0.5</v>
      </c>
    </row>
    <row r="29" spans="1:19" s="6" customFormat="1" ht="32.1" hidden="1" customHeight="1">
      <c r="A29" s="13"/>
      <c r="B29" s="313" t="str">
        <f t="shared" si="3"/>
        <v>さとうきび</v>
      </c>
      <c r="C29" s="314" t="str">
        <f t="shared" si="4"/>
        <v>畑作物共済</v>
      </c>
      <c r="D29" s="315"/>
      <c r="E29" s="316">
        <f t="shared" si="0"/>
        <v>0</v>
      </c>
      <c r="F29" s="317">
        <f t="shared" si="1"/>
        <v>0</v>
      </c>
      <c r="G29" s="305">
        <v>0</v>
      </c>
      <c r="H29" s="318">
        <f t="shared" si="5"/>
        <v>0</v>
      </c>
      <c r="I29" s="319">
        <f t="shared" si="2"/>
        <v>0</v>
      </c>
      <c r="L29" s="158" t="s">
        <v>185</v>
      </c>
      <c r="M29" s="159" t="s">
        <v>94</v>
      </c>
      <c r="N29" s="168" t="s">
        <v>152</v>
      </c>
      <c r="O29" s="115"/>
      <c r="P29" s="113">
        <v>0.8</v>
      </c>
      <c r="Q29" s="119"/>
      <c r="R29" s="246">
        <v>7.0999999999999994E-2</v>
      </c>
      <c r="S29" s="169">
        <v>0.5</v>
      </c>
    </row>
    <row r="30" spans="1:19" s="6" customFormat="1" ht="32.1" hidden="1" customHeight="1">
      <c r="A30" s="13"/>
      <c r="B30" s="313" t="str">
        <f t="shared" si="3"/>
        <v>てん菜</v>
      </c>
      <c r="C30" s="314" t="str">
        <f t="shared" si="4"/>
        <v>畑作物共済</v>
      </c>
      <c r="D30" s="315"/>
      <c r="E30" s="316">
        <f t="shared" si="0"/>
        <v>0</v>
      </c>
      <c r="F30" s="317">
        <f t="shared" si="1"/>
        <v>0</v>
      </c>
      <c r="G30" s="305">
        <v>0</v>
      </c>
      <c r="H30" s="318">
        <f t="shared" si="5"/>
        <v>0</v>
      </c>
      <c r="I30" s="319">
        <f t="shared" si="2"/>
        <v>0</v>
      </c>
      <c r="L30" s="158" t="s">
        <v>185</v>
      </c>
      <c r="M30" s="159" t="s">
        <v>95</v>
      </c>
      <c r="N30" s="168" t="s">
        <v>152</v>
      </c>
      <c r="O30" s="115"/>
      <c r="P30" s="113">
        <v>0.8</v>
      </c>
      <c r="Q30" s="119"/>
      <c r="R30" s="246">
        <v>0.14199999999999999</v>
      </c>
      <c r="S30" s="169">
        <v>0.5</v>
      </c>
    </row>
    <row r="31" spans="1:19" s="6" customFormat="1" ht="32.1" hidden="1" customHeight="1">
      <c r="A31" s="13"/>
      <c r="B31" s="313" t="str">
        <f t="shared" si="3"/>
        <v>ホップ</v>
      </c>
      <c r="C31" s="314" t="str">
        <f t="shared" si="4"/>
        <v>畑作物共済</v>
      </c>
      <c r="D31" s="315"/>
      <c r="E31" s="316">
        <f t="shared" si="0"/>
        <v>0</v>
      </c>
      <c r="F31" s="317">
        <f t="shared" si="1"/>
        <v>0</v>
      </c>
      <c r="G31" s="305">
        <v>0</v>
      </c>
      <c r="H31" s="318">
        <f t="shared" si="5"/>
        <v>0</v>
      </c>
      <c r="I31" s="319">
        <f t="shared" si="2"/>
        <v>0</v>
      </c>
      <c r="L31" s="158" t="s">
        <v>185</v>
      </c>
      <c r="M31" s="159" t="s">
        <v>96</v>
      </c>
      <c r="N31" s="168" t="s">
        <v>152</v>
      </c>
      <c r="O31" s="115"/>
      <c r="P31" s="113">
        <v>0.8</v>
      </c>
      <c r="Q31" s="119"/>
      <c r="R31" s="246">
        <v>4.1000000000000002E-2</v>
      </c>
      <c r="S31" s="169">
        <v>0.5</v>
      </c>
    </row>
    <row r="32" spans="1:19" s="6" customFormat="1" ht="32.1" hidden="1" customHeight="1">
      <c r="A32" s="13"/>
      <c r="B32" s="313" t="str">
        <f t="shared" si="3"/>
        <v>かぼちゃ</v>
      </c>
      <c r="C32" s="314" t="str">
        <f t="shared" si="4"/>
        <v>畑作物共済</v>
      </c>
      <c r="D32" s="315"/>
      <c r="E32" s="316">
        <f t="shared" si="0"/>
        <v>0</v>
      </c>
      <c r="F32" s="317">
        <f t="shared" si="1"/>
        <v>0</v>
      </c>
      <c r="G32" s="305">
        <v>0</v>
      </c>
      <c r="H32" s="318">
        <f t="shared" si="5"/>
        <v>0</v>
      </c>
      <c r="I32" s="319">
        <f t="shared" si="2"/>
        <v>0</v>
      </c>
      <c r="L32" s="158" t="s">
        <v>185</v>
      </c>
      <c r="M32" s="159" t="s">
        <v>102</v>
      </c>
      <c r="N32" s="168" t="s">
        <v>152</v>
      </c>
      <c r="O32" s="115"/>
      <c r="P32" s="113">
        <v>0.8</v>
      </c>
      <c r="Q32" s="119"/>
      <c r="R32" s="246">
        <v>0.152</v>
      </c>
      <c r="S32" s="169">
        <v>0.5</v>
      </c>
    </row>
    <row r="33" spans="1:19" s="6" customFormat="1" ht="32.1" hidden="1" customHeight="1">
      <c r="A33" s="13"/>
      <c r="B33" s="313" t="str">
        <f t="shared" si="3"/>
        <v>スイートコーン</v>
      </c>
      <c r="C33" s="314" t="str">
        <f t="shared" si="4"/>
        <v>畑作物共済</v>
      </c>
      <c r="D33" s="315"/>
      <c r="E33" s="316">
        <f t="shared" si="0"/>
        <v>0</v>
      </c>
      <c r="F33" s="317">
        <f t="shared" si="1"/>
        <v>0</v>
      </c>
      <c r="G33" s="305">
        <v>0</v>
      </c>
      <c r="H33" s="318">
        <f t="shared" si="5"/>
        <v>0</v>
      </c>
      <c r="I33" s="319">
        <f t="shared" si="2"/>
        <v>0</v>
      </c>
      <c r="L33" s="158" t="s">
        <v>185</v>
      </c>
      <c r="M33" s="159" t="s">
        <v>109</v>
      </c>
      <c r="N33" s="168" t="s">
        <v>152</v>
      </c>
      <c r="O33" s="115"/>
      <c r="P33" s="113">
        <v>0.8</v>
      </c>
      <c r="Q33" s="119"/>
      <c r="R33" s="246">
        <v>7.9000000000000001E-2</v>
      </c>
      <c r="S33" s="169">
        <v>0.5</v>
      </c>
    </row>
    <row r="34" spans="1:19" s="6" customFormat="1" ht="32.1" hidden="1" customHeight="1">
      <c r="A34" s="13"/>
      <c r="B34" s="313" t="str">
        <f t="shared" si="3"/>
        <v>たまねぎ（葉タマネギを除く）</v>
      </c>
      <c r="C34" s="314" t="str">
        <f t="shared" si="4"/>
        <v>畑作物共済</v>
      </c>
      <c r="D34" s="315"/>
      <c r="E34" s="316">
        <f t="shared" si="0"/>
        <v>0</v>
      </c>
      <c r="F34" s="317">
        <f t="shared" si="1"/>
        <v>0</v>
      </c>
      <c r="G34" s="305">
        <v>0</v>
      </c>
      <c r="H34" s="318">
        <f t="shared" si="5"/>
        <v>0</v>
      </c>
      <c r="I34" s="319">
        <f t="shared" si="2"/>
        <v>0</v>
      </c>
      <c r="L34" s="158" t="s">
        <v>185</v>
      </c>
      <c r="M34" s="159" t="s">
        <v>110</v>
      </c>
      <c r="N34" s="168" t="s">
        <v>152</v>
      </c>
      <c r="O34" s="115"/>
      <c r="P34" s="113">
        <v>0.8</v>
      </c>
      <c r="Q34" s="119"/>
      <c r="R34" s="246">
        <v>0.13</v>
      </c>
      <c r="S34" s="169">
        <v>0.5</v>
      </c>
    </row>
    <row r="35" spans="1:19" s="6" customFormat="1" ht="32.1" hidden="1" customHeight="1">
      <c r="A35" s="13"/>
      <c r="B35" s="313" t="str">
        <f t="shared" si="3"/>
        <v>うんしゅうみかん［露地］</v>
      </c>
      <c r="C35" s="314" t="str">
        <f t="shared" si="4"/>
        <v>果樹共済</v>
      </c>
      <c r="D35" s="315"/>
      <c r="E35" s="316">
        <f t="shared" si="0"/>
        <v>0</v>
      </c>
      <c r="F35" s="317">
        <f t="shared" si="1"/>
        <v>0</v>
      </c>
      <c r="G35" s="305">
        <v>0</v>
      </c>
      <c r="H35" s="318">
        <f t="shared" si="5"/>
        <v>0</v>
      </c>
      <c r="I35" s="319">
        <f t="shared" si="2"/>
        <v>0</v>
      </c>
      <c r="L35" s="158" t="s">
        <v>185</v>
      </c>
      <c r="M35" s="159" t="s">
        <v>118</v>
      </c>
      <c r="N35" s="168" t="s">
        <v>153</v>
      </c>
      <c r="O35" s="115"/>
      <c r="P35" s="113">
        <v>0.7</v>
      </c>
      <c r="Q35" s="119"/>
      <c r="R35" s="246">
        <v>7.8E-2</v>
      </c>
      <c r="S35" s="169">
        <v>0.5</v>
      </c>
    </row>
    <row r="36" spans="1:19" s="6" customFormat="1" ht="32.1" hidden="1" customHeight="1">
      <c r="A36" s="13"/>
      <c r="B36" s="313" t="str">
        <f t="shared" si="3"/>
        <v>なつみかん　［露地］</v>
      </c>
      <c r="C36" s="314" t="str">
        <f t="shared" si="4"/>
        <v>果樹共済</v>
      </c>
      <c r="D36" s="315"/>
      <c r="E36" s="316">
        <f t="shared" si="0"/>
        <v>0</v>
      </c>
      <c r="F36" s="317">
        <f t="shared" si="1"/>
        <v>0</v>
      </c>
      <c r="G36" s="305">
        <v>0</v>
      </c>
      <c r="H36" s="318">
        <f t="shared" si="5"/>
        <v>0</v>
      </c>
      <c r="I36" s="319">
        <f t="shared" si="2"/>
        <v>0</v>
      </c>
      <c r="L36" s="158" t="s">
        <v>185</v>
      </c>
      <c r="M36" s="159" t="s">
        <v>119</v>
      </c>
      <c r="N36" s="168" t="s">
        <v>153</v>
      </c>
      <c r="O36" s="115"/>
      <c r="P36" s="113">
        <v>0.7</v>
      </c>
      <c r="Q36" s="119"/>
      <c r="R36" s="246">
        <v>7.8E-2</v>
      </c>
      <c r="S36" s="169">
        <v>0.5</v>
      </c>
    </row>
    <row r="37" spans="1:19" s="6" customFormat="1" ht="32.1" hidden="1" customHeight="1">
      <c r="A37" s="13"/>
      <c r="B37" s="313" t="str">
        <f t="shared" si="3"/>
        <v>伊予柑［露地］</v>
      </c>
      <c r="C37" s="314" t="str">
        <f t="shared" si="4"/>
        <v>果樹共済</v>
      </c>
      <c r="D37" s="315"/>
      <c r="E37" s="316">
        <f t="shared" si="0"/>
        <v>0</v>
      </c>
      <c r="F37" s="317">
        <f t="shared" si="1"/>
        <v>0</v>
      </c>
      <c r="G37" s="305">
        <v>0</v>
      </c>
      <c r="H37" s="318">
        <f t="shared" si="5"/>
        <v>0</v>
      </c>
      <c r="I37" s="319">
        <f t="shared" si="2"/>
        <v>0</v>
      </c>
      <c r="L37" s="158" t="s">
        <v>185</v>
      </c>
      <c r="M37" s="159" t="s">
        <v>120</v>
      </c>
      <c r="N37" s="168" t="s">
        <v>153</v>
      </c>
      <c r="O37" s="115"/>
      <c r="P37" s="113">
        <v>0.7</v>
      </c>
      <c r="Q37" s="119"/>
      <c r="R37" s="246">
        <v>7.8E-2</v>
      </c>
      <c r="S37" s="169">
        <v>0.5</v>
      </c>
    </row>
    <row r="38" spans="1:19" s="6" customFormat="1" ht="32.1" hidden="1" customHeight="1">
      <c r="A38" s="13"/>
      <c r="B38" s="313" t="str">
        <f t="shared" si="3"/>
        <v>その他のかんきつ類［露地］</v>
      </c>
      <c r="C38" s="314" t="str">
        <f t="shared" si="4"/>
        <v>果樹共済</v>
      </c>
      <c r="D38" s="315"/>
      <c r="E38" s="316">
        <f t="shared" si="0"/>
        <v>0</v>
      </c>
      <c r="F38" s="317">
        <f t="shared" si="1"/>
        <v>0</v>
      </c>
      <c r="G38" s="305">
        <v>0</v>
      </c>
      <c r="H38" s="318">
        <f t="shared" si="5"/>
        <v>0</v>
      </c>
      <c r="I38" s="319">
        <f t="shared" si="2"/>
        <v>0</v>
      </c>
      <c r="L38" s="158" t="s">
        <v>185</v>
      </c>
      <c r="M38" s="159" t="s">
        <v>121</v>
      </c>
      <c r="N38" s="168" t="s">
        <v>153</v>
      </c>
      <c r="O38" s="115"/>
      <c r="P38" s="113">
        <v>0.7</v>
      </c>
      <c r="Q38" s="119"/>
      <c r="R38" s="246">
        <v>7.8E-2</v>
      </c>
      <c r="S38" s="169">
        <v>0.5</v>
      </c>
    </row>
    <row r="39" spans="1:19" s="6" customFormat="1" ht="32.1" hidden="1" customHeight="1">
      <c r="A39" s="13"/>
      <c r="B39" s="313" t="str">
        <f t="shared" si="3"/>
        <v>うめ［露地］</v>
      </c>
      <c r="C39" s="314" t="str">
        <f t="shared" si="4"/>
        <v>果樹共済</v>
      </c>
      <c r="D39" s="315"/>
      <c r="E39" s="316">
        <f t="shared" si="0"/>
        <v>0</v>
      </c>
      <c r="F39" s="317">
        <f t="shared" si="1"/>
        <v>0</v>
      </c>
      <c r="G39" s="305">
        <v>0</v>
      </c>
      <c r="H39" s="318">
        <f t="shared" si="5"/>
        <v>0</v>
      </c>
      <c r="I39" s="319">
        <f t="shared" si="2"/>
        <v>0</v>
      </c>
      <c r="L39" s="158" t="s">
        <v>185</v>
      </c>
      <c r="M39" s="159" t="s">
        <v>122</v>
      </c>
      <c r="N39" s="168" t="s">
        <v>153</v>
      </c>
      <c r="O39" s="115"/>
      <c r="P39" s="113">
        <v>0.7</v>
      </c>
      <c r="Q39" s="119"/>
      <c r="R39" s="246">
        <v>7.8E-2</v>
      </c>
      <c r="S39" s="169">
        <v>0.5</v>
      </c>
    </row>
    <row r="40" spans="1:19" s="6" customFormat="1" ht="32.1" hidden="1" customHeight="1">
      <c r="A40" s="13"/>
      <c r="B40" s="313" t="str">
        <f t="shared" si="3"/>
        <v>おうとう［露地］</v>
      </c>
      <c r="C40" s="314" t="str">
        <f t="shared" si="4"/>
        <v>果樹共済</v>
      </c>
      <c r="D40" s="315"/>
      <c r="E40" s="316">
        <f t="shared" si="0"/>
        <v>0</v>
      </c>
      <c r="F40" s="317">
        <f t="shared" si="1"/>
        <v>0</v>
      </c>
      <c r="G40" s="305">
        <v>0</v>
      </c>
      <c r="H40" s="318">
        <f t="shared" si="5"/>
        <v>0</v>
      </c>
      <c r="I40" s="319">
        <f t="shared" si="2"/>
        <v>0</v>
      </c>
      <c r="L40" s="158" t="s">
        <v>185</v>
      </c>
      <c r="M40" s="159" t="s">
        <v>123</v>
      </c>
      <c r="N40" s="168" t="s">
        <v>153</v>
      </c>
      <c r="O40" s="115"/>
      <c r="P40" s="113">
        <v>0.7</v>
      </c>
      <c r="Q40" s="119"/>
      <c r="R40" s="246">
        <v>7.8E-2</v>
      </c>
      <c r="S40" s="169">
        <v>0.5</v>
      </c>
    </row>
    <row r="41" spans="1:19" s="6" customFormat="1" ht="32.1" hidden="1" customHeight="1">
      <c r="A41" s="13"/>
      <c r="B41" s="313" t="str">
        <f t="shared" si="3"/>
        <v>かき［露地］</v>
      </c>
      <c r="C41" s="314" t="str">
        <f t="shared" si="4"/>
        <v>果樹共済</v>
      </c>
      <c r="D41" s="315"/>
      <c r="E41" s="316">
        <f t="shared" si="0"/>
        <v>0</v>
      </c>
      <c r="F41" s="317">
        <f t="shared" si="1"/>
        <v>0</v>
      </c>
      <c r="G41" s="305">
        <v>0</v>
      </c>
      <c r="H41" s="318">
        <f t="shared" si="5"/>
        <v>0</v>
      </c>
      <c r="I41" s="319">
        <f t="shared" si="2"/>
        <v>0</v>
      </c>
      <c r="L41" s="158" t="s">
        <v>185</v>
      </c>
      <c r="M41" s="159" t="s">
        <v>124</v>
      </c>
      <c r="N41" s="168" t="s">
        <v>153</v>
      </c>
      <c r="O41" s="115"/>
      <c r="P41" s="113">
        <v>0.7</v>
      </c>
      <c r="Q41" s="119"/>
      <c r="R41" s="246">
        <v>7.8E-2</v>
      </c>
      <c r="S41" s="169">
        <v>0.5</v>
      </c>
    </row>
    <row r="42" spans="1:19" s="6" customFormat="1" ht="32.1" hidden="1" customHeight="1">
      <c r="A42" s="13"/>
      <c r="B42" s="313" t="str">
        <f t="shared" si="3"/>
        <v>キウイフルーツ［露地］</v>
      </c>
      <c r="C42" s="314" t="str">
        <f t="shared" si="4"/>
        <v>果樹共済</v>
      </c>
      <c r="D42" s="315"/>
      <c r="E42" s="316">
        <f t="shared" si="0"/>
        <v>0</v>
      </c>
      <c r="F42" s="317">
        <f t="shared" si="1"/>
        <v>0</v>
      </c>
      <c r="G42" s="305">
        <v>0</v>
      </c>
      <c r="H42" s="318">
        <f t="shared" si="5"/>
        <v>0</v>
      </c>
      <c r="I42" s="319">
        <f t="shared" si="2"/>
        <v>0</v>
      </c>
      <c r="L42" s="158" t="s">
        <v>185</v>
      </c>
      <c r="M42" s="159" t="s">
        <v>125</v>
      </c>
      <c r="N42" s="168" t="s">
        <v>153</v>
      </c>
      <c r="O42" s="115"/>
      <c r="P42" s="113">
        <v>0.7</v>
      </c>
      <c r="Q42" s="119"/>
      <c r="R42" s="246">
        <v>7.8E-2</v>
      </c>
      <c r="S42" s="169">
        <v>0.5</v>
      </c>
    </row>
    <row r="43" spans="1:19" s="6" customFormat="1" ht="32.1" hidden="1" customHeight="1">
      <c r="A43" s="13"/>
      <c r="B43" s="313" t="str">
        <f t="shared" si="3"/>
        <v>くり［露地］</v>
      </c>
      <c r="C43" s="314" t="str">
        <f t="shared" si="4"/>
        <v>果樹共済</v>
      </c>
      <c r="D43" s="315"/>
      <c r="E43" s="316">
        <f t="shared" si="0"/>
        <v>0</v>
      </c>
      <c r="F43" s="317">
        <f t="shared" si="1"/>
        <v>0</v>
      </c>
      <c r="G43" s="305">
        <v>0</v>
      </c>
      <c r="H43" s="318">
        <f t="shared" si="5"/>
        <v>0</v>
      </c>
      <c r="I43" s="319">
        <f t="shared" si="2"/>
        <v>0</v>
      </c>
      <c r="L43" s="158" t="s">
        <v>185</v>
      </c>
      <c r="M43" s="159" t="s">
        <v>126</v>
      </c>
      <c r="N43" s="168" t="s">
        <v>153</v>
      </c>
      <c r="O43" s="115"/>
      <c r="P43" s="113">
        <v>0.7</v>
      </c>
      <c r="Q43" s="119"/>
      <c r="R43" s="246">
        <v>7.8E-2</v>
      </c>
      <c r="S43" s="169">
        <v>0.5</v>
      </c>
    </row>
    <row r="44" spans="1:19" s="6" customFormat="1" ht="32.1" hidden="1" customHeight="1">
      <c r="A44" s="13"/>
      <c r="B44" s="313" t="str">
        <f t="shared" si="3"/>
        <v>すもも［露地］</v>
      </c>
      <c r="C44" s="314" t="str">
        <f t="shared" si="4"/>
        <v>果樹共済</v>
      </c>
      <c r="D44" s="315"/>
      <c r="E44" s="316">
        <f t="shared" si="0"/>
        <v>0</v>
      </c>
      <c r="F44" s="317">
        <f t="shared" si="1"/>
        <v>0</v>
      </c>
      <c r="G44" s="305">
        <v>0</v>
      </c>
      <c r="H44" s="318">
        <f t="shared" si="5"/>
        <v>0</v>
      </c>
      <c r="I44" s="319">
        <f t="shared" si="2"/>
        <v>0</v>
      </c>
      <c r="L44" s="158" t="s">
        <v>185</v>
      </c>
      <c r="M44" s="159" t="s">
        <v>127</v>
      </c>
      <c r="N44" s="168" t="s">
        <v>153</v>
      </c>
      <c r="O44" s="115"/>
      <c r="P44" s="113">
        <v>0.7</v>
      </c>
      <c r="Q44" s="119"/>
      <c r="R44" s="246">
        <v>7.8E-2</v>
      </c>
      <c r="S44" s="169">
        <v>0.5</v>
      </c>
    </row>
    <row r="45" spans="1:19" s="6" customFormat="1" ht="32.1" hidden="1" customHeight="1">
      <c r="A45" s="13"/>
      <c r="B45" s="313" t="str">
        <f t="shared" si="3"/>
        <v>なし［露地］</v>
      </c>
      <c r="C45" s="314" t="str">
        <f t="shared" si="4"/>
        <v>果樹共済</v>
      </c>
      <c r="D45" s="315"/>
      <c r="E45" s="316">
        <f t="shared" si="0"/>
        <v>0</v>
      </c>
      <c r="F45" s="317">
        <f t="shared" si="1"/>
        <v>0</v>
      </c>
      <c r="G45" s="305">
        <v>0</v>
      </c>
      <c r="H45" s="318">
        <f t="shared" si="5"/>
        <v>0</v>
      </c>
      <c r="I45" s="319">
        <f t="shared" si="2"/>
        <v>0</v>
      </c>
      <c r="L45" s="158" t="s">
        <v>185</v>
      </c>
      <c r="M45" s="159" t="s">
        <v>128</v>
      </c>
      <c r="N45" s="168" t="s">
        <v>153</v>
      </c>
      <c r="O45" s="115"/>
      <c r="P45" s="113">
        <v>0.7</v>
      </c>
      <c r="Q45" s="119"/>
      <c r="R45" s="246">
        <v>7.8E-2</v>
      </c>
      <c r="S45" s="169">
        <v>0.5</v>
      </c>
    </row>
    <row r="46" spans="1:19" s="6" customFormat="1" ht="32.1" hidden="1" customHeight="1">
      <c r="A46" s="13"/>
      <c r="B46" s="313" t="str">
        <f t="shared" si="3"/>
        <v>パイナップル［露地］</v>
      </c>
      <c r="C46" s="314" t="str">
        <f t="shared" si="4"/>
        <v>果樹共済</v>
      </c>
      <c r="D46" s="315"/>
      <c r="E46" s="316">
        <f t="shared" ref="E46:E119" si="6">O46*D46/10</f>
        <v>0</v>
      </c>
      <c r="F46" s="317">
        <f t="shared" ref="F46:F119" si="7">E46*P46*Q46*R46*(1-S46)</f>
        <v>0</v>
      </c>
      <c r="G46" s="305">
        <v>0</v>
      </c>
      <c r="H46" s="318">
        <f t="shared" si="5"/>
        <v>0</v>
      </c>
      <c r="I46" s="319">
        <f t="shared" ref="I46:I119" si="8">IF((E46*P46-H46)*Q46&lt;0,0,(E46*P46-H46)*Q46)</f>
        <v>0</v>
      </c>
      <c r="L46" s="158" t="s">
        <v>185</v>
      </c>
      <c r="M46" s="159" t="s">
        <v>129</v>
      </c>
      <c r="N46" s="168" t="s">
        <v>153</v>
      </c>
      <c r="O46" s="115"/>
      <c r="P46" s="113">
        <v>0.7</v>
      </c>
      <c r="Q46" s="119"/>
      <c r="R46" s="246">
        <v>7.8E-2</v>
      </c>
      <c r="S46" s="169">
        <v>0.5</v>
      </c>
    </row>
    <row r="47" spans="1:19" s="6" customFormat="1" ht="32.1" hidden="1" customHeight="1">
      <c r="A47" s="13"/>
      <c r="B47" s="313" t="str">
        <f t="shared" si="3"/>
        <v>びわ［露地］</v>
      </c>
      <c r="C47" s="314" t="str">
        <f t="shared" si="4"/>
        <v>果樹共済</v>
      </c>
      <c r="D47" s="315"/>
      <c r="E47" s="316">
        <f t="shared" si="6"/>
        <v>0</v>
      </c>
      <c r="F47" s="317">
        <f t="shared" si="7"/>
        <v>0</v>
      </c>
      <c r="G47" s="305">
        <v>0</v>
      </c>
      <c r="H47" s="318">
        <f t="shared" si="5"/>
        <v>0</v>
      </c>
      <c r="I47" s="319">
        <f t="shared" si="8"/>
        <v>0</v>
      </c>
      <c r="L47" s="158" t="s">
        <v>185</v>
      </c>
      <c r="M47" s="159" t="s">
        <v>130</v>
      </c>
      <c r="N47" s="168" t="s">
        <v>153</v>
      </c>
      <c r="O47" s="115"/>
      <c r="P47" s="113">
        <v>0.7</v>
      </c>
      <c r="Q47" s="119"/>
      <c r="R47" s="246">
        <v>7.8E-2</v>
      </c>
      <c r="S47" s="169">
        <v>0.5</v>
      </c>
    </row>
    <row r="48" spans="1:19" s="6" customFormat="1" ht="32.1" hidden="1" customHeight="1">
      <c r="A48" s="13"/>
      <c r="B48" s="313" t="str">
        <f t="shared" si="3"/>
        <v>ぶどう［露地］</v>
      </c>
      <c r="C48" s="314" t="str">
        <f t="shared" si="4"/>
        <v>果樹共済</v>
      </c>
      <c r="D48" s="315"/>
      <c r="E48" s="316">
        <f t="shared" si="6"/>
        <v>0</v>
      </c>
      <c r="F48" s="317">
        <f t="shared" si="7"/>
        <v>0</v>
      </c>
      <c r="G48" s="305">
        <v>0</v>
      </c>
      <c r="H48" s="318">
        <f t="shared" si="5"/>
        <v>0</v>
      </c>
      <c r="I48" s="319">
        <f t="shared" si="8"/>
        <v>0</v>
      </c>
      <c r="L48" s="158" t="s">
        <v>185</v>
      </c>
      <c r="M48" s="159" t="s">
        <v>131</v>
      </c>
      <c r="N48" s="168" t="s">
        <v>153</v>
      </c>
      <c r="O48" s="115"/>
      <c r="P48" s="113">
        <v>0.7</v>
      </c>
      <c r="Q48" s="119"/>
      <c r="R48" s="246">
        <v>7.8E-2</v>
      </c>
      <c r="S48" s="169">
        <v>0.5</v>
      </c>
    </row>
    <row r="49" spans="1:19" s="6" customFormat="1" ht="32.1" hidden="1" customHeight="1">
      <c r="A49" s="13"/>
      <c r="B49" s="313" t="str">
        <f t="shared" si="3"/>
        <v>もも［露地］</v>
      </c>
      <c r="C49" s="314" t="str">
        <f t="shared" si="4"/>
        <v>果樹共済</v>
      </c>
      <c r="D49" s="315"/>
      <c r="E49" s="316">
        <f t="shared" si="6"/>
        <v>0</v>
      </c>
      <c r="F49" s="317">
        <f t="shared" si="7"/>
        <v>0</v>
      </c>
      <c r="G49" s="305">
        <v>0</v>
      </c>
      <c r="H49" s="318">
        <f t="shared" si="5"/>
        <v>0</v>
      </c>
      <c r="I49" s="319">
        <f t="shared" si="8"/>
        <v>0</v>
      </c>
      <c r="L49" s="158" t="s">
        <v>185</v>
      </c>
      <c r="M49" s="159" t="s">
        <v>132</v>
      </c>
      <c r="N49" s="168" t="s">
        <v>153</v>
      </c>
      <c r="O49" s="115"/>
      <c r="P49" s="113">
        <v>0.7</v>
      </c>
      <c r="Q49" s="119"/>
      <c r="R49" s="246">
        <v>7.8E-2</v>
      </c>
      <c r="S49" s="169">
        <v>0.5</v>
      </c>
    </row>
    <row r="50" spans="1:19" s="6" customFormat="1" ht="32.1" hidden="1" customHeight="1">
      <c r="A50" s="13"/>
      <c r="B50" s="313" t="str">
        <f t="shared" si="3"/>
        <v>りんご［露地］</v>
      </c>
      <c r="C50" s="314" t="str">
        <f t="shared" si="4"/>
        <v>果樹共済</v>
      </c>
      <c r="D50" s="315"/>
      <c r="E50" s="316">
        <f t="shared" si="6"/>
        <v>0</v>
      </c>
      <c r="F50" s="317">
        <f t="shared" si="7"/>
        <v>0</v>
      </c>
      <c r="G50" s="305">
        <v>0</v>
      </c>
      <c r="H50" s="318">
        <f t="shared" si="5"/>
        <v>0</v>
      </c>
      <c r="I50" s="319">
        <f t="shared" si="8"/>
        <v>0</v>
      </c>
      <c r="L50" s="158" t="s">
        <v>185</v>
      </c>
      <c r="M50" s="159" t="s">
        <v>133</v>
      </c>
      <c r="N50" s="168" t="s">
        <v>153</v>
      </c>
      <c r="O50" s="115"/>
      <c r="P50" s="113">
        <v>0.7</v>
      </c>
      <c r="Q50" s="119"/>
      <c r="R50" s="246">
        <v>7.8E-2</v>
      </c>
      <c r="S50" s="169">
        <v>0.5</v>
      </c>
    </row>
    <row r="51" spans="1:19" s="6" customFormat="1" ht="32.1" hidden="1" customHeight="1">
      <c r="A51" s="13"/>
      <c r="B51" s="313" t="str">
        <f t="shared" si="3"/>
        <v>うんしゅうみかん［施設］</v>
      </c>
      <c r="C51" s="314" t="str">
        <f t="shared" si="4"/>
        <v>果樹共済</v>
      </c>
      <c r="D51" s="315"/>
      <c r="E51" s="316">
        <f t="shared" si="6"/>
        <v>0</v>
      </c>
      <c r="F51" s="317">
        <f t="shared" si="7"/>
        <v>0</v>
      </c>
      <c r="G51" s="305">
        <v>0</v>
      </c>
      <c r="H51" s="318">
        <f t="shared" si="5"/>
        <v>0</v>
      </c>
      <c r="I51" s="319">
        <f t="shared" si="8"/>
        <v>0</v>
      </c>
      <c r="L51" s="158" t="s">
        <v>185</v>
      </c>
      <c r="M51" s="159" t="s">
        <v>134</v>
      </c>
      <c r="N51" s="168" t="s">
        <v>153</v>
      </c>
      <c r="O51" s="115"/>
      <c r="P51" s="113">
        <v>0.7</v>
      </c>
      <c r="Q51" s="119"/>
      <c r="R51" s="246">
        <v>7.8E-2</v>
      </c>
      <c r="S51" s="169">
        <v>0.5</v>
      </c>
    </row>
    <row r="52" spans="1:19" s="6" customFormat="1" ht="32.1" hidden="1" customHeight="1">
      <c r="A52" s="13"/>
      <c r="B52" s="313" t="str">
        <f t="shared" si="3"/>
        <v>なつみかん　［施設］</v>
      </c>
      <c r="C52" s="314" t="str">
        <f t="shared" si="4"/>
        <v>果樹共済</v>
      </c>
      <c r="D52" s="315"/>
      <c r="E52" s="316">
        <f t="shared" si="6"/>
        <v>0</v>
      </c>
      <c r="F52" s="317">
        <f t="shared" si="7"/>
        <v>0</v>
      </c>
      <c r="G52" s="305">
        <v>0</v>
      </c>
      <c r="H52" s="318">
        <f t="shared" si="5"/>
        <v>0</v>
      </c>
      <c r="I52" s="319">
        <f t="shared" si="8"/>
        <v>0</v>
      </c>
      <c r="L52" s="158" t="s">
        <v>185</v>
      </c>
      <c r="M52" s="159" t="s">
        <v>135</v>
      </c>
      <c r="N52" s="168" t="s">
        <v>153</v>
      </c>
      <c r="O52" s="115"/>
      <c r="P52" s="113">
        <v>0.7</v>
      </c>
      <c r="Q52" s="119"/>
      <c r="R52" s="246">
        <v>7.8E-2</v>
      </c>
      <c r="S52" s="169">
        <v>0.5</v>
      </c>
    </row>
    <row r="53" spans="1:19" s="6" customFormat="1" ht="32.1" hidden="1" customHeight="1">
      <c r="A53" s="13"/>
      <c r="B53" s="313" t="str">
        <f t="shared" si="3"/>
        <v>伊予柑［施設］</v>
      </c>
      <c r="C53" s="314" t="str">
        <f t="shared" si="4"/>
        <v>果樹共済</v>
      </c>
      <c r="D53" s="315"/>
      <c r="E53" s="316">
        <f t="shared" si="6"/>
        <v>0</v>
      </c>
      <c r="F53" s="317">
        <f t="shared" si="7"/>
        <v>0</v>
      </c>
      <c r="G53" s="305">
        <v>0</v>
      </c>
      <c r="H53" s="318">
        <f t="shared" si="5"/>
        <v>0</v>
      </c>
      <c r="I53" s="319">
        <f t="shared" si="8"/>
        <v>0</v>
      </c>
      <c r="L53" s="158" t="s">
        <v>185</v>
      </c>
      <c r="M53" s="159" t="s">
        <v>136</v>
      </c>
      <c r="N53" s="168" t="s">
        <v>153</v>
      </c>
      <c r="O53" s="115"/>
      <c r="P53" s="113">
        <v>0.7</v>
      </c>
      <c r="Q53" s="119"/>
      <c r="R53" s="246">
        <v>7.8E-2</v>
      </c>
      <c r="S53" s="169">
        <v>0.5</v>
      </c>
    </row>
    <row r="54" spans="1:19" s="6" customFormat="1" ht="32.1" hidden="1" customHeight="1">
      <c r="A54" s="13"/>
      <c r="B54" s="313" t="str">
        <f t="shared" si="3"/>
        <v>その他のかんきつ類［施設］</v>
      </c>
      <c r="C54" s="314" t="str">
        <f t="shared" si="4"/>
        <v>果樹共済</v>
      </c>
      <c r="D54" s="315"/>
      <c r="E54" s="316">
        <f t="shared" si="6"/>
        <v>0</v>
      </c>
      <c r="F54" s="317">
        <f t="shared" si="7"/>
        <v>0</v>
      </c>
      <c r="G54" s="305">
        <v>0</v>
      </c>
      <c r="H54" s="318">
        <f t="shared" si="5"/>
        <v>0</v>
      </c>
      <c r="I54" s="319">
        <f t="shared" si="8"/>
        <v>0</v>
      </c>
      <c r="L54" s="158" t="s">
        <v>185</v>
      </c>
      <c r="M54" s="159" t="s">
        <v>137</v>
      </c>
      <c r="N54" s="168" t="s">
        <v>153</v>
      </c>
      <c r="O54" s="115"/>
      <c r="P54" s="113">
        <v>0.7</v>
      </c>
      <c r="Q54" s="119"/>
      <c r="R54" s="246">
        <v>7.8E-2</v>
      </c>
      <c r="S54" s="169">
        <v>0.5</v>
      </c>
    </row>
    <row r="55" spans="1:19" s="6" customFormat="1" ht="32.1" hidden="1" customHeight="1">
      <c r="A55" s="13"/>
      <c r="B55" s="313" t="str">
        <f t="shared" si="3"/>
        <v>うめ［施設］</v>
      </c>
      <c r="C55" s="314" t="str">
        <f t="shared" si="4"/>
        <v>果樹共済</v>
      </c>
      <c r="D55" s="315"/>
      <c r="E55" s="316">
        <f t="shared" si="6"/>
        <v>0</v>
      </c>
      <c r="F55" s="317">
        <f t="shared" si="7"/>
        <v>0</v>
      </c>
      <c r="G55" s="305">
        <v>0</v>
      </c>
      <c r="H55" s="318">
        <f t="shared" si="5"/>
        <v>0</v>
      </c>
      <c r="I55" s="319">
        <f t="shared" si="8"/>
        <v>0</v>
      </c>
      <c r="L55" s="158" t="s">
        <v>185</v>
      </c>
      <c r="M55" s="159" t="s">
        <v>138</v>
      </c>
      <c r="N55" s="168" t="s">
        <v>153</v>
      </c>
      <c r="O55" s="115"/>
      <c r="P55" s="113">
        <v>0.7</v>
      </c>
      <c r="Q55" s="119"/>
      <c r="R55" s="246">
        <v>7.8E-2</v>
      </c>
      <c r="S55" s="169">
        <v>0.5</v>
      </c>
    </row>
    <row r="56" spans="1:19" s="6" customFormat="1" ht="32.1" hidden="1" customHeight="1">
      <c r="A56" s="13"/>
      <c r="B56" s="313" t="str">
        <f t="shared" si="3"/>
        <v>おうとう［施設］</v>
      </c>
      <c r="C56" s="314" t="str">
        <f t="shared" si="4"/>
        <v>果樹共済</v>
      </c>
      <c r="D56" s="315"/>
      <c r="E56" s="316">
        <f t="shared" si="6"/>
        <v>0</v>
      </c>
      <c r="F56" s="317">
        <f t="shared" si="7"/>
        <v>0</v>
      </c>
      <c r="G56" s="305">
        <v>0</v>
      </c>
      <c r="H56" s="318">
        <f t="shared" si="5"/>
        <v>0</v>
      </c>
      <c r="I56" s="319">
        <f t="shared" si="8"/>
        <v>0</v>
      </c>
      <c r="L56" s="158" t="s">
        <v>185</v>
      </c>
      <c r="M56" s="159" t="s">
        <v>139</v>
      </c>
      <c r="N56" s="168" t="s">
        <v>153</v>
      </c>
      <c r="O56" s="115"/>
      <c r="P56" s="113">
        <v>0.7</v>
      </c>
      <c r="Q56" s="119"/>
      <c r="R56" s="246">
        <v>7.8E-2</v>
      </c>
      <c r="S56" s="169">
        <v>0.5</v>
      </c>
    </row>
    <row r="57" spans="1:19" s="6" customFormat="1" ht="32.1" hidden="1" customHeight="1">
      <c r="A57" s="13"/>
      <c r="B57" s="313" t="str">
        <f t="shared" si="3"/>
        <v>かき［施設］</v>
      </c>
      <c r="C57" s="314" t="str">
        <f t="shared" si="4"/>
        <v>果樹共済</v>
      </c>
      <c r="D57" s="315"/>
      <c r="E57" s="316">
        <f t="shared" si="6"/>
        <v>0</v>
      </c>
      <c r="F57" s="317">
        <f t="shared" si="7"/>
        <v>0</v>
      </c>
      <c r="G57" s="305">
        <v>0</v>
      </c>
      <c r="H57" s="318">
        <f t="shared" si="5"/>
        <v>0</v>
      </c>
      <c r="I57" s="319">
        <f t="shared" si="8"/>
        <v>0</v>
      </c>
      <c r="L57" s="158" t="s">
        <v>185</v>
      </c>
      <c r="M57" s="159" t="s">
        <v>140</v>
      </c>
      <c r="N57" s="168" t="s">
        <v>153</v>
      </c>
      <c r="O57" s="115"/>
      <c r="P57" s="113">
        <v>0.7</v>
      </c>
      <c r="Q57" s="119"/>
      <c r="R57" s="246">
        <v>7.8E-2</v>
      </c>
      <c r="S57" s="169">
        <v>0.5</v>
      </c>
    </row>
    <row r="58" spans="1:19" s="6" customFormat="1" ht="32.1" hidden="1" customHeight="1">
      <c r="A58" s="13"/>
      <c r="B58" s="313" t="str">
        <f t="shared" si="3"/>
        <v>キウイフルーツ［施設］</v>
      </c>
      <c r="C58" s="314" t="str">
        <f t="shared" si="4"/>
        <v>果樹共済</v>
      </c>
      <c r="D58" s="315"/>
      <c r="E58" s="316">
        <f t="shared" si="6"/>
        <v>0</v>
      </c>
      <c r="F58" s="317">
        <f t="shared" si="7"/>
        <v>0</v>
      </c>
      <c r="G58" s="305">
        <v>0</v>
      </c>
      <c r="H58" s="318">
        <f t="shared" si="5"/>
        <v>0</v>
      </c>
      <c r="I58" s="319">
        <f t="shared" si="8"/>
        <v>0</v>
      </c>
      <c r="L58" s="158" t="s">
        <v>185</v>
      </c>
      <c r="M58" s="159" t="s">
        <v>141</v>
      </c>
      <c r="N58" s="168" t="s">
        <v>153</v>
      </c>
      <c r="O58" s="115"/>
      <c r="P58" s="113">
        <v>0.7</v>
      </c>
      <c r="Q58" s="119"/>
      <c r="R58" s="246">
        <v>7.8E-2</v>
      </c>
      <c r="S58" s="169">
        <v>0.5</v>
      </c>
    </row>
    <row r="59" spans="1:19" s="6" customFormat="1" ht="32.1" hidden="1" customHeight="1">
      <c r="A59" s="13"/>
      <c r="B59" s="313" t="str">
        <f t="shared" si="3"/>
        <v>くり［施設］</v>
      </c>
      <c r="C59" s="314" t="str">
        <f t="shared" si="4"/>
        <v>果樹共済</v>
      </c>
      <c r="D59" s="315"/>
      <c r="E59" s="316">
        <f t="shared" si="6"/>
        <v>0</v>
      </c>
      <c r="F59" s="317">
        <f t="shared" si="7"/>
        <v>0</v>
      </c>
      <c r="G59" s="305">
        <v>0</v>
      </c>
      <c r="H59" s="318">
        <f t="shared" si="5"/>
        <v>0</v>
      </c>
      <c r="I59" s="319">
        <f t="shared" si="8"/>
        <v>0</v>
      </c>
      <c r="L59" s="158" t="s">
        <v>185</v>
      </c>
      <c r="M59" s="159" t="s">
        <v>142</v>
      </c>
      <c r="N59" s="168" t="s">
        <v>153</v>
      </c>
      <c r="O59" s="115"/>
      <c r="P59" s="113">
        <v>0.7</v>
      </c>
      <c r="Q59" s="119"/>
      <c r="R59" s="246">
        <v>7.8E-2</v>
      </c>
      <c r="S59" s="169">
        <v>0.5</v>
      </c>
    </row>
    <row r="60" spans="1:19" s="6" customFormat="1" ht="32.1" hidden="1" customHeight="1">
      <c r="A60" s="13"/>
      <c r="B60" s="313" t="str">
        <f t="shared" si="3"/>
        <v>すもも［施設］</v>
      </c>
      <c r="C60" s="314" t="str">
        <f t="shared" si="4"/>
        <v>果樹共済</v>
      </c>
      <c r="D60" s="315"/>
      <c r="E60" s="316">
        <f t="shared" si="6"/>
        <v>0</v>
      </c>
      <c r="F60" s="317">
        <f t="shared" si="7"/>
        <v>0</v>
      </c>
      <c r="G60" s="305">
        <v>0</v>
      </c>
      <c r="H60" s="318">
        <f t="shared" si="5"/>
        <v>0</v>
      </c>
      <c r="I60" s="319">
        <f t="shared" si="8"/>
        <v>0</v>
      </c>
      <c r="L60" s="158" t="s">
        <v>185</v>
      </c>
      <c r="M60" s="159" t="s">
        <v>143</v>
      </c>
      <c r="N60" s="168" t="s">
        <v>153</v>
      </c>
      <c r="O60" s="115"/>
      <c r="P60" s="113">
        <v>0.7</v>
      </c>
      <c r="Q60" s="119"/>
      <c r="R60" s="246">
        <v>7.8E-2</v>
      </c>
      <c r="S60" s="169">
        <v>0.5</v>
      </c>
    </row>
    <row r="61" spans="1:19" s="6" customFormat="1" ht="32.1" hidden="1" customHeight="1">
      <c r="A61" s="13"/>
      <c r="B61" s="313" t="str">
        <f t="shared" si="3"/>
        <v>なし［施設］</v>
      </c>
      <c r="C61" s="314" t="str">
        <f t="shared" si="4"/>
        <v>果樹共済</v>
      </c>
      <c r="D61" s="315"/>
      <c r="E61" s="316">
        <f t="shared" si="6"/>
        <v>0</v>
      </c>
      <c r="F61" s="317">
        <f t="shared" si="7"/>
        <v>0</v>
      </c>
      <c r="G61" s="305">
        <v>0</v>
      </c>
      <c r="H61" s="318">
        <f t="shared" si="5"/>
        <v>0</v>
      </c>
      <c r="I61" s="319">
        <f t="shared" si="8"/>
        <v>0</v>
      </c>
      <c r="L61" s="158" t="s">
        <v>185</v>
      </c>
      <c r="M61" s="159" t="s">
        <v>144</v>
      </c>
      <c r="N61" s="168" t="s">
        <v>153</v>
      </c>
      <c r="O61" s="115"/>
      <c r="P61" s="113">
        <v>0.7</v>
      </c>
      <c r="Q61" s="119"/>
      <c r="R61" s="246">
        <v>7.8E-2</v>
      </c>
      <c r="S61" s="169">
        <v>0.5</v>
      </c>
    </row>
    <row r="62" spans="1:19" s="6" customFormat="1" ht="32.1" hidden="1" customHeight="1">
      <c r="A62" s="13"/>
      <c r="B62" s="313" t="str">
        <f t="shared" si="3"/>
        <v>パイナップル［施設］</v>
      </c>
      <c r="C62" s="314" t="str">
        <f t="shared" si="4"/>
        <v>果樹共済</v>
      </c>
      <c r="D62" s="315"/>
      <c r="E62" s="316">
        <f t="shared" si="6"/>
        <v>0</v>
      </c>
      <c r="F62" s="317">
        <f t="shared" si="7"/>
        <v>0</v>
      </c>
      <c r="G62" s="305">
        <v>0</v>
      </c>
      <c r="H62" s="318">
        <f t="shared" si="5"/>
        <v>0</v>
      </c>
      <c r="I62" s="319">
        <f t="shared" si="8"/>
        <v>0</v>
      </c>
      <c r="L62" s="158" t="s">
        <v>185</v>
      </c>
      <c r="M62" s="159" t="s">
        <v>145</v>
      </c>
      <c r="N62" s="168" t="s">
        <v>153</v>
      </c>
      <c r="O62" s="115"/>
      <c r="P62" s="113">
        <v>0.7</v>
      </c>
      <c r="Q62" s="119"/>
      <c r="R62" s="246">
        <v>7.8E-2</v>
      </c>
      <c r="S62" s="169">
        <v>0.5</v>
      </c>
    </row>
    <row r="63" spans="1:19" s="6" customFormat="1" ht="32.1" hidden="1" customHeight="1">
      <c r="A63" s="13"/>
      <c r="B63" s="313" t="str">
        <f t="shared" si="3"/>
        <v>びわ［施設］</v>
      </c>
      <c r="C63" s="314" t="str">
        <f t="shared" si="4"/>
        <v>果樹共済</v>
      </c>
      <c r="D63" s="315"/>
      <c r="E63" s="316">
        <f t="shared" si="6"/>
        <v>0</v>
      </c>
      <c r="F63" s="317">
        <f t="shared" si="7"/>
        <v>0</v>
      </c>
      <c r="G63" s="305">
        <v>0</v>
      </c>
      <c r="H63" s="318">
        <f t="shared" si="5"/>
        <v>0</v>
      </c>
      <c r="I63" s="319">
        <f t="shared" si="8"/>
        <v>0</v>
      </c>
      <c r="L63" s="158" t="s">
        <v>185</v>
      </c>
      <c r="M63" s="159" t="s">
        <v>146</v>
      </c>
      <c r="N63" s="168" t="s">
        <v>153</v>
      </c>
      <c r="O63" s="115"/>
      <c r="P63" s="113">
        <v>0.7</v>
      </c>
      <c r="Q63" s="119"/>
      <c r="R63" s="246">
        <v>7.8E-2</v>
      </c>
      <c r="S63" s="169">
        <v>0.5</v>
      </c>
    </row>
    <row r="64" spans="1:19" s="6" customFormat="1" ht="32.1" hidden="1" customHeight="1">
      <c r="A64" s="13"/>
      <c r="B64" s="313" t="str">
        <f t="shared" si="3"/>
        <v>ぶどう［施設］</v>
      </c>
      <c r="C64" s="314" t="str">
        <f t="shared" si="4"/>
        <v>果樹共済</v>
      </c>
      <c r="D64" s="315"/>
      <c r="E64" s="316">
        <f t="shared" si="6"/>
        <v>0</v>
      </c>
      <c r="F64" s="317">
        <f t="shared" si="7"/>
        <v>0</v>
      </c>
      <c r="G64" s="305">
        <v>0</v>
      </c>
      <c r="H64" s="318">
        <f t="shared" si="5"/>
        <v>0</v>
      </c>
      <c r="I64" s="319">
        <f t="shared" si="8"/>
        <v>0</v>
      </c>
      <c r="L64" s="158" t="s">
        <v>185</v>
      </c>
      <c r="M64" s="159" t="s">
        <v>147</v>
      </c>
      <c r="N64" s="168" t="s">
        <v>153</v>
      </c>
      <c r="O64" s="115"/>
      <c r="P64" s="113">
        <v>0.7</v>
      </c>
      <c r="Q64" s="119"/>
      <c r="R64" s="246">
        <v>7.8E-2</v>
      </c>
      <c r="S64" s="169">
        <v>0.5</v>
      </c>
    </row>
    <row r="65" spans="1:19" s="6" customFormat="1" ht="32.1" hidden="1" customHeight="1">
      <c r="A65" s="13"/>
      <c r="B65" s="313" t="str">
        <f t="shared" si="3"/>
        <v>もも［施設］</v>
      </c>
      <c r="C65" s="314" t="str">
        <f t="shared" si="4"/>
        <v>果樹共済</v>
      </c>
      <c r="D65" s="315"/>
      <c r="E65" s="316">
        <f t="shared" si="6"/>
        <v>0</v>
      </c>
      <c r="F65" s="317">
        <f t="shared" si="7"/>
        <v>0</v>
      </c>
      <c r="G65" s="305">
        <v>0</v>
      </c>
      <c r="H65" s="318">
        <f t="shared" si="5"/>
        <v>0</v>
      </c>
      <c r="I65" s="319">
        <f t="shared" si="8"/>
        <v>0</v>
      </c>
      <c r="L65" s="158" t="s">
        <v>185</v>
      </c>
      <c r="M65" s="159" t="s">
        <v>148</v>
      </c>
      <c r="N65" s="168" t="s">
        <v>153</v>
      </c>
      <c r="O65" s="115"/>
      <c r="P65" s="113">
        <v>0.7</v>
      </c>
      <c r="Q65" s="119"/>
      <c r="R65" s="246">
        <v>7.8E-2</v>
      </c>
      <c r="S65" s="169">
        <v>0.5</v>
      </c>
    </row>
    <row r="66" spans="1:19" s="6" customFormat="1" ht="32.1" hidden="1" customHeight="1">
      <c r="A66" s="13"/>
      <c r="B66" s="313" t="str">
        <f t="shared" si="3"/>
        <v>りんご［施設］</v>
      </c>
      <c r="C66" s="314" t="str">
        <f t="shared" si="4"/>
        <v>果樹共済</v>
      </c>
      <c r="D66" s="315"/>
      <c r="E66" s="316">
        <f t="shared" si="6"/>
        <v>0</v>
      </c>
      <c r="F66" s="317">
        <f t="shared" si="7"/>
        <v>0</v>
      </c>
      <c r="G66" s="305">
        <v>0</v>
      </c>
      <c r="H66" s="318">
        <f t="shared" si="5"/>
        <v>0</v>
      </c>
      <c r="I66" s="319">
        <f t="shared" si="8"/>
        <v>0</v>
      </c>
      <c r="L66" s="158" t="s">
        <v>185</v>
      </c>
      <c r="M66" s="159" t="s">
        <v>149</v>
      </c>
      <c r="N66" s="168" t="s">
        <v>153</v>
      </c>
      <c r="O66" s="115"/>
      <c r="P66" s="113">
        <v>0.7</v>
      </c>
      <c r="Q66" s="119"/>
      <c r="R66" s="246">
        <v>7.8E-2</v>
      </c>
      <c r="S66" s="169">
        <v>0.5</v>
      </c>
    </row>
    <row r="67" spans="1:19" s="6" customFormat="1" ht="32.1" hidden="1" customHeight="1">
      <c r="A67" s="13"/>
      <c r="B67" s="313" t="str">
        <f t="shared" si="3"/>
        <v>養蚕</v>
      </c>
      <c r="C67" s="314" t="str">
        <f t="shared" si="4"/>
        <v>畑作物共済</v>
      </c>
      <c r="D67" s="315"/>
      <c r="E67" s="316">
        <f t="shared" si="6"/>
        <v>0</v>
      </c>
      <c r="F67" s="317">
        <f t="shared" si="7"/>
        <v>0</v>
      </c>
      <c r="G67" s="305">
        <v>0</v>
      </c>
      <c r="H67" s="318">
        <f t="shared" si="5"/>
        <v>0</v>
      </c>
      <c r="I67" s="319">
        <f t="shared" si="8"/>
        <v>0</v>
      </c>
      <c r="L67" s="158" t="s">
        <v>185</v>
      </c>
      <c r="M67" s="159" t="s">
        <v>150</v>
      </c>
      <c r="N67" s="168" t="s">
        <v>152</v>
      </c>
      <c r="O67" s="115"/>
      <c r="P67" s="113">
        <v>0.8</v>
      </c>
      <c r="Q67" s="119"/>
      <c r="R67" s="246">
        <v>3.3000000000000002E-2</v>
      </c>
      <c r="S67" s="169">
        <v>0.5</v>
      </c>
    </row>
    <row r="68" spans="1:19" s="6" customFormat="1" ht="32.1" hidden="1" customHeight="1">
      <c r="A68" s="13"/>
      <c r="B68" s="313">
        <f t="shared" si="3"/>
        <v>0</v>
      </c>
      <c r="C68" s="314" t="str">
        <f t="shared" si="4"/>
        <v>園芸施設共済</v>
      </c>
      <c r="D68" s="315"/>
      <c r="E68" s="316">
        <f t="shared" si="6"/>
        <v>0</v>
      </c>
      <c r="F68" s="317">
        <f t="shared" si="7"/>
        <v>0</v>
      </c>
      <c r="G68" s="305">
        <v>0</v>
      </c>
      <c r="H68" s="318">
        <f t="shared" si="5"/>
        <v>0</v>
      </c>
      <c r="I68" s="319">
        <f t="shared" si="8"/>
        <v>0</v>
      </c>
      <c r="L68" s="158" t="s">
        <v>185</v>
      </c>
      <c r="M68" s="159"/>
      <c r="N68" s="168" t="s">
        <v>186</v>
      </c>
      <c r="O68" s="115"/>
      <c r="P68" s="113">
        <v>0.8</v>
      </c>
      <c r="Q68" s="119"/>
      <c r="R68" s="246">
        <v>0</v>
      </c>
      <c r="S68" s="169">
        <v>0.5</v>
      </c>
    </row>
    <row r="69" spans="1:19" s="6" customFormat="1" ht="32.1" customHeight="1" thickTop="1">
      <c r="A69" s="13"/>
      <c r="B69" s="313" t="str">
        <f t="shared" si="3"/>
        <v>水稲(主食用7割補償)　　　　　　　　　　(中部統括支所管内)</v>
      </c>
      <c r="C69" s="314" t="str">
        <f t="shared" si="4"/>
        <v>農作物共済(水稲共済一筆方式)</v>
      </c>
      <c r="D69" s="315">
        <v>0</v>
      </c>
      <c r="E69" s="316">
        <f t="shared" si="6"/>
        <v>0</v>
      </c>
      <c r="F69" s="317">
        <f t="shared" si="7"/>
        <v>0</v>
      </c>
      <c r="G69" s="305">
        <v>0</v>
      </c>
      <c r="H69" s="318">
        <f t="shared" si="5"/>
        <v>0</v>
      </c>
      <c r="I69" s="319">
        <f t="shared" si="8"/>
        <v>0</v>
      </c>
      <c r="L69" s="158" t="s">
        <v>184</v>
      </c>
      <c r="M69" s="159" t="s">
        <v>467</v>
      </c>
      <c r="N69" s="168" t="s">
        <v>466</v>
      </c>
      <c r="O69" s="115">
        <v>459</v>
      </c>
      <c r="P69" s="113">
        <v>0.7</v>
      </c>
      <c r="Q69" s="119">
        <v>182</v>
      </c>
      <c r="R69" s="246">
        <v>1.9599999999999999E-3</v>
      </c>
      <c r="S69" s="169">
        <v>0.5</v>
      </c>
    </row>
    <row r="70" spans="1:19" s="6" customFormat="1" ht="32.1" customHeight="1">
      <c r="A70" s="13"/>
      <c r="B70" s="313" t="str">
        <f t="shared" si="3"/>
        <v>水稲(主食用５割補償)　　(中部統括支所管内)</v>
      </c>
      <c r="C70" s="314" t="str">
        <f t="shared" si="4"/>
        <v>農作物共済(水稲共済一筆方式)</v>
      </c>
      <c r="D70" s="315">
        <v>0</v>
      </c>
      <c r="E70" s="316">
        <f t="shared" si="6"/>
        <v>0</v>
      </c>
      <c r="F70" s="317">
        <f t="shared" si="7"/>
        <v>0</v>
      </c>
      <c r="G70" s="305">
        <v>0</v>
      </c>
      <c r="H70" s="318">
        <f t="shared" si="5"/>
        <v>0</v>
      </c>
      <c r="I70" s="319">
        <f t="shared" si="8"/>
        <v>0</v>
      </c>
      <c r="L70" s="158" t="s">
        <v>184</v>
      </c>
      <c r="M70" s="159" t="s">
        <v>478</v>
      </c>
      <c r="N70" s="168" t="s">
        <v>466</v>
      </c>
      <c r="O70" s="115">
        <v>463.5</v>
      </c>
      <c r="P70" s="113">
        <v>0.5</v>
      </c>
      <c r="Q70" s="119">
        <v>182</v>
      </c>
      <c r="R70" s="246">
        <v>6.4999999999999997E-4</v>
      </c>
      <c r="S70" s="169">
        <v>0.5</v>
      </c>
    </row>
    <row r="71" spans="1:19" s="6" customFormat="1" ht="32.1" customHeight="1">
      <c r="A71" s="13"/>
      <c r="B71" s="313" t="str">
        <f t="shared" si="3"/>
        <v>水稲(飼料用7割補償)　　　　　　　　　　(中部統括支所管内)</v>
      </c>
      <c r="C71" s="314" t="str">
        <f t="shared" si="4"/>
        <v>農作物共済(水稲共済一筆方式)</v>
      </c>
      <c r="D71" s="315">
        <v>0</v>
      </c>
      <c r="E71" s="316">
        <f t="shared" si="6"/>
        <v>0</v>
      </c>
      <c r="F71" s="317">
        <f t="shared" si="7"/>
        <v>0</v>
      </c>
      <c r="G71" s="305">
        <v>0</v>
      </c>
      <c r="H71" s="318">
        <f t="shared" si="5"/>
        <v>0</v>
      </c>
      <c r="I71" s="319">
        <f t="shared" si="8"/>
        <v>0</v>
      </c>
      <c r="L71" s="158" t="s">
        <v>184</v>
      </c>
      <c r="M71" s="159" t="s">
        <v>468</v>
      </c>
      <c r="N71" s="168" t="s">
        <v>466</v>
      </c>
      <c r="O71" s="115">
        <v>465</v>
      </c>
      <c r="P71" s="113">
        <v>0.7</v>
      </c>
      <c r="Q71" s="119">
        <v>40</v>
      </c>
      <c r="R71" s="246">
        <v>1.9599999999999999E-3</v>
      </c>
      <c r="S71" s="169">
        <v>0.5</v>
      </c>
    </row>
    <row r="72" spans="1:19" s="6" customFormat="1" ht="32.1" customHeight="1">
      <c r="A72" s="13"/>
      <c r="B72" s="313" t="str">
        <f t="shared" si="3"/>
        <v>水稲(米粉用7割補償)　　　　　　　　　　(中部統括支所管内)</v>
      </c>
      <c r="C72" s="314" t="str">
        <f t="shared" si="4"/>
        <v>農作物共済(水稲共済一筆方式)</v>
      </c>
      <c r="D72" s="315">
        <v>0</v>
      </c>
      <c r="E72" s="316">
        <f t="shared" si="6"/>
        <v>0</v>
      </c>
      <c r="F72" s="317">
        <f t="shared" si="7"/>
        <v>0</v>
      </c>
      <c r="G72" s="305">
        <v>0</v>
      </c>
      <c r="H72" s="318">
        <f t="shared" si="5"/>
        <v>0</v>
      </c>
      <c r="I72" s="319">
        <f t="shared" si="8"/>
        <v>0</v>
      </c>
      <c r="L72" s="158" t="s">
        <v>184</v>
      </c>
      <c r="M72" s="159" t="s">
        <v>469</v>
      </c>
      <c r="N72" s="168" t="s">
        <v>466</v>
      </c>
      <c r="O72" s="115">
        <v>468</v>
      </c>
      <c r="P72" s="113">
        <v>0.7</v>
      </c>
      <c r="Q72" s="119">
        <v>84</v>
      </c>
      <c r="R72" s="246">
        <v>1.9599999999999999E-3</v>
      </c>
      <c r="S72" s="169">
        <v>0.5</v>
      </c>
    </row>
    <row r="73" spans="1:19" s="6" customFormat="1" ht="32.1" customHeight="1">
      <c r="A73" s="13"/>
      <c r="B73" s="313" t="str">
        <f t="shared" si="3"/>
        <v>水稲(主食用7割補償)　　(北部統括支所管内)</v>
      </c>
      <c r="C73" s="314" t="str">
        <f t="shared" si="4"/>
        <v>農作物共済(水稲共済一筆方式)</v>
      </c>
      <c r="D73" s="315">
        <v>0</v>
      </c>
      <c r="E73" s="316">
        <f t="shared" si="6"/>
        <v>0</v>
      </c>
      <c r="F73" s="317">
        <f t="shared" si="7"/>
        <v>0</v>
      </c>
      <c r="G73" s="305">
        <v>0</v>
      </c>
      <c r="H73" s="318">
        <f t="shared" si="5"/>
        <v>0</v>
      </c>
      <c r="I73" s="319">
        <f t="shared" si="8"/>
        <v>0</v>
      </c>
      <c r="L73" s="158" t="s">
        <v>184</v>
      </c>
      <c r="M73" s="159" t="s">
        <v>479</v>
      </c>
      <c r="N73" s="168" t="s">
        <v>466</v>
      </c>
      <c r="O73" s="115">
        <v>440</v>
      </c>
      <c r="P73" s="113">
        <v>0.7</v>
      </c>
      <c r="Q73" s="119">
        <v>182</v>
      </c>
      <c r="R73" s="246">
        <v>5.8300000000000001E-3</v>
      </c>
      <c r="S73" s="169">
        <v>0.5</v>
      </c>
    </row>
    <row r="74" spans="1:19" s="6" customFormat="1" ht="32.1" customHeight="1">
      <c r="A74" s="13"/>
      <c r="B74" s="313" t="str">
        <f t="shared" si="3"/>
        <v>水稲(主食用５割補償)　　　　　　　　　　(北部統括支所管内)</v>
      </c>
      <c r="C74" s="314" t="str">
        <f t="shared" si="4"/>
        <v>農作物共済(水稲共済一筆方式)</v>
      </c>
      <c r="D74" s="315">
        <v>0</v>
      </c>
      <c r="E74" s="316">
        <f t="shared" si="6"/>
        <v>0</v>
      </c>
      <c r="F74" s="317">
        <f t="shared" si="7"/>
        <v>0</v>
      </c>
      <c r="G74" s="305">
        <v>0</v>
      </c>
      <c r="H74" s="318">
        <f t="shared" si="5"/>
        <v>0</v>
      </c>
      <c r="I74" s="319">
        <f t="shared" si="8"/>
        <v>0</v>
      </c>
      <c r="L74" s="158" t="s">
        <v>184</v>
      </c>
      <c r="M74" s="159" t="s">
        <v>470</v>
      </c>
      <c r="N74" s="168" t="s">
        <v>466</v>
      </c>
      <c r="O74" s="115">
        <v>432</v>
      </c>
      <c r="P74" s="113">
        <v>0.5</v>
      </c>
      <c r="Q74" s="119">
        <v>182</v>
      </c>
      <c r="R74" s="246">
        <v>2.15E-3</v>
      </c>
      <c r="S74" s="169">
        <v>0.5</v>
      </c>
    </row>
    <row r="75" spans="1:19" s="6" customFormat="1" ht="32.1" customHeight="1">
      <c r="A75" s="13"/>
      <c r="B75" s="313" t="str">
        <f t="shared" si="3"/>
        <v>水稲(飼料用7割補償)　　　　　　　　　　(北部統括支所管内)</v>
      </c>
      <c r="C75" s="314" t="str">
        <f t="shared" si="4"/>
        <v>農作物共済(水稲共済一筆方式)</v>
      </c>
      <c r="D75" s="315">
        <v>0</v>
      </c>
      <c r="E75" s="316">
        <f t="shared" si="6"/>
        <v>0</v>
      </c>
      <c r="F75" s="317">
        <f t="shared" si="7"/>
        <v>0</v>
      </c>
      <c r="G75" s="305">
        <v>0</v>
      </c>
      <c r="H75" s="318">
        <f t="shared" si="5"/>
        <v>0</v>
      </c>
      <c r="I75" s="319">
        <f t="shared" si="8"/>
        <v>0</v>
      </c>
      <c r="L75" s="158" t="s">
        <v>184</v>
      </c>
      <c r="M75" s="159" t="s">
        <v>471</v>
      </c>
      <c r="N75" s="168" t="s">
        <v>466</v>
      </c>
      <c r="O75" s="115">
        <v>465</v>
      </c>
      <c r="P75" s="113">
        <v>0.7</v>
      </c>
      <c r="Q75" s="119">
        <v>40</v>
      </c>
      <c r="R75" s="246">
        <v>5.8300000000000001E-3</v>
      </c>
      <c r="S75" s="169">
        <v>0.5</v>
      </c>
    </row>
    <row r="76" spans="1:19" s="6" customFormat="1" ht="32.1" customHeight="1">
      <c r="A76" s="13"/>
      <c r="B76" s="313" t="str">
        <f t="shared" si="3"/>
        <v>水稲(飼料用5割補償)　　　　　　　　　　(北部統括支所管内)</v>
      </c>
      <c r="C76" s="314" t="str">
        <f t="shared" si="4"/>
        <v>農作物共済(水稲共済一筆方式)</v>
      </c>
      <c r="D76" s="315">
        <v>0</v>
      </c>
      <c r="E76" s="316">
        <f t="shared" si="6"/>
        <v>0</v>
      </c>
      <c r="F76" s="317">
        <f t="shared" si="7"/>
        <v>0</v>
      </c>
      <c r="G76" s="305">
        <v>0</v>
      </c>
      <c r="H76" s="318">
        <f t="shared" si="5"/>
        <v>0</v>
      </c>
      <c r="I76" s="319">
        <f t="shared" si="8"/>
        <v>0</v>
      </c>
      <c r="L76" s="158" t="s">
        <v>184</v>
      </c>
      <c r="M76" s="159" t="s">
        <v>475</v>
      </c>
      <c r="N76" s="168" t="s">
        <v>466</v>
      </c>
      <c r="O76" s="115">
        <v>443.6</v>
      </c>
      <c r="P76" s="113">
        <v>0.5</v>
      </c>
      <c r="Q76" s="119">
        <v>40</v>
      </c>
      <c r="R76" s="246">
        <v>2.15E-3</v>
      </c>
      <c r="S76" s="169">
        <v>0.5</v>
      </c>
    </row>
    <row r="77" spans="1:19" s="6" customFormat="1" ht="32.1" customHeight="1">
      <c r="A77" s="13"/>
      <c r="B77" s="313" t="str">
        <f t="shared" si="3"/>
        <v>水稲(米粉用7割補償)　　　　　　　　　　(北部統括支所管内)</v>
      </c>
      <c r="C77" s="314" t="str">
        <f t="shared" si="4"/>
        <v>農作物共済(水稲共済一筆方式)</v>
      </c>
      <c r="D77" s="315">
        <v>0</v>
      </c>
      <c r="E77" s="316">
        <f t="shared" si="6"/>
        <v>0</v>
      </c>
      <c r="F77" s="317">
        <f t="shared" si="7"/>
        <v>0</v>
      </c>
      <c r="G77" s="305">
        <v>0</v>
      </c>
      <c r="H77" s="318">
        <f t="shared" si="5"/>
        <v>0</v>
      </c>
      <c r="I77" s="319">
        <f t="shared" si="8"/>
        <v>0</v>
      </c>
      <c r="L77" s="158" t="s">
        <v>184</v>
      </c>
      <c r="M77" s="159" t="s">
        <v>474</v>
      </c>
      <c r="N77" s="168" t="s">
        <v>466</v>
      </c>
      <c r="O77" s="115">
        <v>450</v>
      </c>
      <c r="P77" s="113">
        <v>0.7</v>
      </c>
      <c r="Q77" s="119">
        <v>84</v>
      </c>
      <c r="R77" s="246">
        <v>5.8300000000000001E-3</v>
      </c>
      <c r="S77" s="169">
        <v>0.5</v>
      </c>
    </row>
    <row r="78" spans="1:19" s="6" customFormat="1" ht="32.1" customHeight="1">
      <c r="A78" s="13"/>
      <c r="B78" s="313" t="str">
        <f t="shared" si="3"/>
        <v>水稲(米粉用5割補償)　　　　　　　　　　(北部統括支所管内)</v>
      </c>
      <c r="C78" s="314" t="str">
        <f t="shared" si="4"/>
        <v>農作物共済(水稲共済一筆方式)</v>
      </c>
      <c r="D78" s="315">
        <v>0</v>
      </c>
      <c r="E78" s="316">
        <f t="shared" si="6"/>
        <v>0</v>
      </c>
      <c r="F78" s="317">
        <f t="shared" si="7"/>
        <v>0</v>
      </c>
      <c r="G78" s="305">
        <v>0</v>
      </c>
      <c r="H78" s="318">
        <f t="shared" si="5"/>
        <v>0</v>
      </c>
      <c r="I78" s="319">
        <f t="shared" si="8"/>
        <v>0</v>
      </c>
      <c r="L78" s="158" t="s">
        <v>184</v>
      </c>
      <c r="M78" s="159" t="s">
        <v>476</v>
      </c>
      <c r="N78" s="168" t="s">
        <v>466</v>
      </c>
      <c r="O78" s="115">
        <v>442</v>
      </c>
      <c r="P78" s="113">
        <v>0.5</v>
      </c>
      <c r="Q78" s="119">
        <v>84</v>
      </c>
      <c r="R78" s="246">
        <v>2.15E-3</v>
      </c>
      <c r="S78" s="169">
        <v>0.5</v>
      </c>
    </row>
    <row r="79" spans="1:19" s="6" customFormat="1" ht="32.1" customHeight="1">
      <c r="A79" s="13"/>
      <c r="B79" s="313" t="str">
        <f t="shared" si="3"/>
        <v>水稲(主食用7割補償)　　　　　　　　　　(東部統括支所管内)</v>
      </c>
      <c r="C79" s="314" t="str">
        <f t="shared" si="4"/>
        <v>農作物共済(水稲共済一筆方式)</v>
      </c>
      <c r="D79" s="315">
        <v>0</v>
      </c>
      <c r="E79" s="316">
        <f t="shared" si="6"/>
        <v>0</v>
      </c>
      <c r="F79" s="317">
        <f t="shared" si="7"/>
        <v>0</v>
      </c>
      <c r="G79" s="305">
        <v>0</v>
      </c>
      <c r="H79" s="318">
        <f t="shared" si="5"/>
        <v>0</v>
      </c>
      <c r="I79" s="319">
        <f t="shared" si="8"/>
        <v>0</v>
      </c>
      <c r="L79" s="158" t="s">
        <v>184</v>
      </c>
      <c r="M79" s="159" t="s">
        <v>472</v>
      </c>
      <c r="N79" s="168" t="s">
        <v>466</v>
      </c>
      <c r="O79" s="115">
        <v>490.6</v>
      </c>
      <c r="P79" s="113">
        <v>0.7</v>
      </c>
      <c r="Q79" s="119">
        <v>182</v>
      </c>
      <c r="R79" s="246">
        <v>6.2E-4</v>
      </c>
      <c r="S79" s="169">
        <v>0.5</v>
      </c>
    </row>
    <row r="80" spans="1:19" s="6" customFormat="1" ht="32.1" customHeight="1">
      <c r="A80" s="13"/>
      <c r="B80" s="313" t="str">
        <f t="shared" si="3"/>
        <v>水稲(主食用５割補償)　　(東部統括支所管内)</v>
      </c>
      <c r="C80" s="314" t="str">
        <f t="shared" si="4"/>
        <v>農作物共済(水稲共済一筆方式)</v>
      </c>
      <c r="D80" s="315">
        <v>0</v>
      </c>
      <c r="E80" s="316">
        <f t="shared" si="6"/>
        <v>0</v>
      </c>
      <c r="F80" s="317">
        <f t="shared" si="7"/>
        <v>0</v>
      </c>
      <c r="G80" s="305">
        <v>0</v>
      </c>
      <c r="H80" s="318">
        <f t="shared" si="5"/>
        <v>0</v>
      </c>
      <c r="I80" s="319">
        <f t="shared" si="8"/>
        <v>0</v>
      </c>
      <c r="L80" s="158" t="s">
        <v>184</v>
      </c>
      <c r="M80" s="159" t="s">
        <v>480</v>
      </c>
      <c r="N80" s="168" t="s">
        <v>466</v>
      </c>
      <c r="O80" s="115">
        <v>481.3</v>
      </c>
      <c r="P80" s="113">
        <v>0.5</v>
      </c>
      <c r="Q80" s="119">
        <v>182</v>
      </c>
      <c r="R80" s="246">
        <v>1.4999999999999999E-4</v>
      </c>
      <c r="S80" s="169">
        <v>0.5</v>
      </c>
    </row>
    <row r="81" spans="1:19" s="6" customFormat="1" ht="32.1" customHeight="1">
      <c r="A81" s="13"/>
      <c r="B81" s="313" t="str">
        <f t="shared" si="3"/>
        <v>水稲(飼料用7割補償)　　　　　(東部統括支所管内)</v>
      </c>
      <c r="C81" s="314" t="str">
        <f t="shared" si="4"/>
        <v>農作物共済(水稲共済一筆方式)</v>
      </c>
      <c r="D81" s="315">
        <v>0</v>
      </c>
      <c r="E81" s="316">
        <f t="shared" si="6"/>
        <v>0</v>
      </c>
      <c r="F81" s="317">
        <f t="shared" si="7"/>
        <v>0</v>
      </c>
      <c r="G81" s="305">
        <v>0</v>
      </c>
      <c r="H81" s="318">
        <f t="shared" si="5"/>
        <v>0</v>
      </c>
      <c r="I81" s="319">
        <f t="shared" si="8"/>
        <v>0</v>
      </c>
      <c r="L81" s="158" t="s">
        <v>184</v>
      </c>
      <c r="M81" s="159" t="s">
        <v>482</v>
      </c>
      <c r="N81" s="168" t="s">
        <v>466</v>
      </c>
      <c r="O81" s="115">
        <v>495.8</v>
      </c>
      <c r="P81" s="113">
        <v>0.7</v>
      </c>
      <c r="Q81" s="119">
        <v>40</v>
      </c>
      <c r="R81" s="246">
        <v>6.2E-4</v>
      </c>
      <c r="S81" s="169">
        <v>0.5</v>
      </c>
    </row>
    <row r="82" spans="1:19" s="6" customFormat="1" ht="32.1" customHeight="1">
      <c r="A82" s="13"/>
      <c r="B82" s="313" t="str">
        <f t="shared" si="3"/>
        <v>水稲(飼料用５割補償)　　(東部統括支所管内)</v>
      </c>
      <c r="C82" s="314" t="str">
        <f t="shared" si="4"/>
        <v>農作物共済(水稲共済一筆方式)</v>
      </c>
      <c r="D82" s="315">
        <v>0</v>
      </c>
      <c r="E82" s="316">
        <f t="shared" si="6"/>
        <v>0</v>
      </c>
      <c r="F82" s="317">
        <f t="shared" si="7"/>
        <v>0</v>
      </c>
      <c r="G82" s="305">
        <v>0</v>
      </c>
      <c r="H82" s="318">
        <f t="shared" si="5"/>
        <v>0</v>
      </c>
      <c r="I82" s="319">
        <f t="shared" si="8"/>
        <v>0</v>
      </c>
      <c r="L82" s="158" t="s">
        <v>184</v>
      </c>
      <c r="M82" s="159" t="s">
        <v>481</v>
      </c>
      <c r="N82" s="168" t="s">
        <v>466</v>
      </c>
      <c r="O82" s="115">
        <v>481.8</v>
      </c>
      <c r="P82" s="113">
        <v>0.5</v>
      </c>
      <c r="Q82" s="119">
        <v>40</v>
      </c>
      <c r="R82" s="246">
        <v>1.4999999999999999E-4</v>
      </c>
      <c r="S82" s="169">
        <v>0.5</v>
      </c>
    </row>
    <row r="83" spans="1:19" s="6" customFormat="1" ht="32.1" customHeight="1">
      <c r="A83" s="13"/>
      <c r="B83" s="313" t="str">
        <f t="shared" si="3"/>
        <v>水稲(米粉用7割補償)　　　　　　　　　　(東部統括支所管内)</v>
      </c>
      <c r="C83" s="314" t="str">
        <f t="shared" si="4"/>
        <v>農作物共済(水稲共済一筆方式)</v>
      </c>
      <c r="D83" s="315">
        <v>0</v>
      </c>
      <c r="E83" s="316">
        <f t="shared" si="6"/>
        <v>0</v>
      </c>
      <c r="F83" s="317">
        <f t="shared" si="7"/>
        <v>0</v>
      </c>
      <c r="G83" s="305">
        <v>0</v>
      </c>
      <c r="H83" s="318">
        <f t="shared" si="5"/>
        <v>0</v>
      </c>
      <c r="I83" s="319">
        <f t="shared" si="8"/>
        <v>0</v>
      </c>
      <c r="L83" s="158" t="s">
        <v>184</v>
      </c>
      <c r="M83" s="159" t="s">
        <v>473</v>
      </c>
      <c r="N83" s="168" t="s">
        <v>466</v>
      </c>
      <c r="O83" s="115">
        <v>492.2</v>
      </c>
      <c r="P83" s="113">
        <v>0.7</v>
      </c>
      <c r="Q83" s="119">
        <v>84</v>
      </c>
      <c r="R83" s="246">
        <v>6.2E-4</v>
      </c>
      <c r="S83" s="169">
        <v>0.5</v>
      </c>
    </row>
    <row r="84" spans="1:19" s="6" customFormat="1" ht="47.25">
      <c r="A84" s="13"/>
      <c r="B84" s="313" t="str">
        <f t="shared" si="3"/>
        <v>小麦(パン・中華以外用対象麦:７割補償)　　　　　　(中部統括支所管内)</v>
      </c>
      <c r="C84" s="314" t="str">
        <f t="shared" si="4"/>
        <v>農作物共済(麦共済一筆方式)</v>
      </c>
      <c r="D84" s="315">
        <v>0</v>
      </c>
      <c r="E84" s="316">
        <f t="shared" si="6"/>
        <v>0</v>
      </c>
      <c r="F84" s="317">
        <f t="shared" si="7"/>
        <v>0</v>
      </c>
      <c r="G84" s="305">
        <v>0</v>
      </c>
      <c r="H84" s="318">
        <f t="shared" si="5"/>
        <v>0</v>
      </c>
      <c r="I84" s="319">
        <f t="shared" si="8"/>
        <v>0</v>
      </c>
      <c r="L84" s="158" t="s">
        <v>184</v>
      </c>
      <c r="M84" s="159" t="s">
        <v>483</v>
      </c>
      <c r="N84" s="168" t="s">
        <v>477</v>
      </c>
      <c r="O84" s="115">
        <v>275.39999999999998</v>
      </c>
      <c r="P84" s="113">
        <v>0.7</v>
      </c>
      <c r="Q84" s="119">
        <v>120</v>
      </c>
      <c r="R84" s="246">
        <v>3.3730000000000003E-2</v>
      </c>
      <c r="S84" s="169">
        <v>0.505</v>
      </c>
    </row>
    <row r="85" spans="1:19" s="6" customFormat="1" ht="47.25">
      <c r="A85" s="13"/>
      <c r="B85" s="313" t="str">
        <f t="shared" si="3"/>
        <v>小麦(パン・中華用対象麦:７割補償)　　　　　　　　　　(中部統括支所管内)</v>
      </c>
      <c r="C85" s="314" t="str">
        <f t="shared" si="4"/>
        <v>農作物共済(麦共済一筆方式)</v>
      </c>
      <c r="D85" s="315">
        <v>0</v>
      </c>
      <c r="E85" s="316">
        <f t="shared" si="6"/>
        <v>0</v>
      </c>
      <c r="F85" s="317">
        <f t="shared" si="7"/>
        <v>0</v>
      </c>
      <c r="G85" s="305">
        <v>0</v>
      </c>
      <c r="H85" s="318">
        <f t="shared" si="5"/>
        <v>0</v>
      </c>
      <c r="I85" s="319">
        <f t="shared" si="8"/>
        <v>0</v>
      </c>
      <c r="L85" s="158" t="s">
        <v>184</v>
      </c>
      <c r="M85" s="159" t="s">
        <v>484</v>
      </c>
      <c r="N85" s="168" t="s">
        <v>477</v>
      </c>
      <c r="O85" s="115">
        <v>286</v>
      </c>
      <c r="P85" s="113">
        <v>0.7</v>
      </c>
      <c r="Q85" s="119">
        <v>168</v>
      </c>
      <c r="R85" s="246">
        <v>3.3730000000000003E-2</v>
      </c>
      <c r="S85" s="169">
        <v>0.505</v>
      </c>
    </row>
    <row r="86" spans="1:19" s="6" customFormat="1" ht="47.25">
      <c r="A86" s="13"/>
      <c r="B86" s="313" t="str">
        <f t="shared" si="3"/>
        <v>二条大麦(ビール麦７割補償)　　　　　　　　　　　　　　　　(中部統括支所管内)</v>
      </c>
      <c r="C86" s="314" t="str">
        <f t="shared" si="4"/>
        <v>農作物共済(麦共済一筆方式)</v>
      </c>
      <c r="D86" s="315">
        <v>0</v>
      </c>
      <c r="E86" s="316">
        <f t="shared" si="6"/>
        <v>0</v>
      </c>
      <c r="F86" s="317">
        <f t="shared" si="7"/>
        <v>0</v>
      </c>
      <c r="G86" s="305">
        <v>0</v>
      </c>
      <c r="H86" s="318">
        <f t="shared" si="5"/>
        <v>0</v>
      </c>
      <c r="I86" s="319">
        <f t="shared" si="8"/>
        <v>0</v>
      </c>
      <c r="L86" s="158" t="s">
        <v>184</v>
      </c>
      <c r="M86" s="159" t="s">
        <v>499</v>
      </c>
      <c r="N86" s="168" t="s">
        <v>477</v>
      </c>
      <c r="O86" s="115">
        <v>350.4</v>
      </c>
      <c r="P86" s="113">
        <v>0.7</v>
      </c>
      <c r="Q86" s="119">
        <v>134</v>
      </c>
      <c r="R86" s="246">
        <v>4.5839999999999999E-2</v>
      </c>
      <c r="S86" s="169">
        <v>0.51700000000000002</v>
      </c>
    </row>
    <row r="87" spans="1:19" s="6" customFormat="1" ht="47.25">
      <c r="A87" s="13"/>
      <c r="B87" s="313" t="str">
        <f t="shared" si="3"/>
        <v>六条大麦(対象麦:７割補償)　　　　　　　　　　　　　　　　(中部統括支所管内)</v>
      </c>
      <c r="C87" s="314" t="str">
        <f t="shared" si="4"/>
        <v>農作物共済(麦共済一筆方式)</v>
      </c>
      <c r="D87" s="315">
        <v>0</v>
      </c>
      <c r="E87" s="316">
        <f t="shared" si="6"/>
        <v>0</v>
      </c>
      <c r="F87" s="317">
        <f t="shared" si="7"/>
        <v>0</v>
      </c>
      <c r="G87" s="305">
        <v>0</v>
      </c>
      <c r="H87" s="318">
        <f t="shared" si="5"/>
        <v>0</v>
      </c>
      <c r="I87" s="319">
        <f t="shared" si="8"/>
        <v>0</v>
      </c>
      <c r="L87" s="158" t="s">
        <v>184</v>
      </c>
      <c r="M87" s="159" t="s">
        <v>485</v>
      </c>
      <c r="N87" s="168" t="s">
        <v>477</v>
      </c>
      <c r="O87" s="115">
        <v>348</v>
      </c>
      <c r="P87" s="113">
        <v>0.7</v>
      </c>
      <c r="Q87" s="119">
        <v>124</v>
      </c>
      <c r="R87" s="246">
        <v>3.3730000000000003E-2</v>
      </c>
      <c r="S87" s="169">
        <v>0.505</v>
      </c>
    </row>
    <row r="88" spans="1:19" s="6" customFormat="1" ht="32.1" customHeight="1">
      <c r="A88" s="13"/>
      <c r="B88" s="313" t="str">
        <f t="shared" si="3"/>
        <v>六条大麦(対象外麦:７割補償)　　　　　　　　　　　　　(中部統括支所管内)</v>
      </c>
      <c r="C88" s="314" t="str">
        <f t="shared" si="4"/>
        <v>農作物共済(麦共済一筆方式)</v>
      </c>
      <c r="D88" s="315">
        <v>0</v>
      </c>
      <c r="E88" s="316">
        <f t="shared" si="6"/>
        <v>0</v>
      </c>
      <c r="F88" s="317">
        <f t="shared" si="7"/>
        <v>0</v>
      </c>
      <c r="G88" s="305">
        <v>0</v>
      </c>
      <c r="H88" s="318">
        <f t="shared" si="5"/>
        <v>0</v>
      </c>
      <c r="I88" s="319">
        <f t="shared" si="8"/>
        <v>0</v>
      </c>
      <c r="L88" s="158" t="s">
        <v>184</v>
      </c>
      <c r="M88" s="159" t="s">
        <v>486</v>
      </c>
      <c r="N88" s="168" t="s">
        <v>477</v>
      </c>
      <c r="O88" s="115">
        <v>347.9</v>
      </c>
      <c r="P88" s="113">
        <v>0.7</v>
      </c>
      <c r="Q88" s="119">
        <v>19</v>
      </c>
      <c r="R88" s="246">
        <v>3.3730000000000003E-2</v>
      </c>
      <c r="S88" s="169">
        <v>0.505</v>
      </c>
    </row>
    <row r="89" spans="1:19" s="6" customFormat="1" ht="47.25">
      <c r="A89" s="13"/>
      <c r="B89" s="313" t="str">
        <f t="shared" si="3"/>
        <v>はだか麦(対象麦：７割補償)　　　　　　　　　　　　　　　　　　(中部統括支所管内)</v>
      </c>
      <c r="C89" s="314" t="str">
        <f t="shared" si="4"/>
        <v>農作物共済(麦共済一筆方式)</v>
      </c>
      <c r="D89" s="315">
        <v>0</v>
      </c>
      <c r="E89" s="316">
        <f t="shared" si="6"/>
        <v>0</v>
      </c>
      <c r="F89" s="317">
        <f t="shared" si="7"/>
        <v>0</v>
      </c>
      <c r="G89" s="305">
        <v>0</v>
      </c>
      <c r="H89" s="318">
        <f t="shared" si="5"/>
        <v>0</v>
      </c>
      <c r="I89" s="319">
        <f t="shared" si="8"/>
        <v>0</v>
      </c>
      <c r="L89" s="158" t="s">
        <v>184</v>
      </c>
      <c r="M89" s="159" t="s">
        <v>487</v>
      </c>
      <c r="N89" s="168" t="s">
        <v>477</v>
      </c>
      <c r="O89" s="115">
        <v>294.2</v>
      </c>
      <c r="P89" s="113">
        <v>0.7</v>
      </c>
      <c r="Q89" s="119">
        <v>137</v>
      </c>
      <c r="R89" s="246">
        <v>5.1040000000000002E-2</v>
      </c>
      <c r="S89" s="169">
        <v>0.52</v>
      </c>
    </row>
    <row r="90" spans="1:19" s="6" customFormat="1" ht="47.25">
      <c r="A90" s="13"/>
      <c r="B90" s="313" t="str">
        <f t="shared" si="3"/>
        <v>小麦(パン・中華以外対象麦：７割補償)　　　　　　　　　　　　　　　(北部統括支所管内)</v>
      </c>
      <c r="C90" s="314" t="str">
        <f t="shared" si="4"/>
        <v>農作物共済(麦共済一筆方式)</v>
      </c>
      <c r="D90" s="315">
        <v>0</v>
      </c>
      <c r="E90" s="316">
        <f t="shared" si="6"/>
        <v>0</v>
      </c>
      <c r="F90" s="317">
        <f t="shared" si="7"/>
        <v>0</v>
      </c>
      <c r="G90" s="305">
        <v>0</v>
      </c>
      <c r="H90" s="318">
        <f t="shared" si="5"/>
        <v>0</v>
      </c>
      <c r="I90" s="319">
        <f t="shared" si="8"/>
        <v>0</v>
      </c>
      <c r="L90" s="158" t="s">
        <v>184</v>
      </c>
      <c r="M90" s="159" t="s">
        <v>488</v>
      </c>
      <c r="N90" s="168" t="s">
        <v>477</v>
      </c>
      <c r="O90" s="115">
        <v>385.6</v>
      </c>
      <c r="P90" s="113">
        <v>0.7</v>
      </c>
      <c r="Q90" s="119">
        <v>120</v>
      </c>
      <c r="R90" s="246">
        <v>2.3980000000000001E-2</v>
      </c>
      <c r="S90" s="169">
        <v>0.5</v>
      </c>
    </row>
    <row r="91" spans="1:19" s="6" customFormat="1" ht="31.5">
      <c r="A91" s="13"/>
      <c r="B91" s="313" t="str">
        <f t="shared" si="3"/>
        <v>小麦(種子用７割補償)　　　　　　　　　　　　(北部統括支所管内)</v>
      </c>
      <c r="C91" s="314" t="str">
        <f t="shared" si="4"/>
        <v>農作物共済(麦共済一筆方式)</v>
      </c>
      <c r="D91" s="315">
        <v>0</v>
      </c>
      <c r="E91" s="316">
        <f t="shared" si="6"/>
        <v>0</v>
      </c>
      <c r="F91" s="317">
        <f t="shared" si="7"/>
        <v>0</v>
      </c>
      <c r="G91" s="305">
        <v>0</v>
      </c>
      <c r="H91" s="318">
        <f t="shared" si="5"/>
        <v>0</v>
      </c>
      <c r="I91" s="319">
        <f t="shared" si="8"/>
        <v>0</v>
      </c>
      <c r="L91" s="158" t="s">
        <v>184</v>
      </c>
      <c r="M91" s="159" t="s">
        <v>489</v>
      </c>
      <c r="N91" s="168" t="s">
        <v>477</v>
      </c>
      <c r="O91" s="115">
        <v>388</v>
      </c>
      <c r="P91" s="113">
        <v>0.7</v>
      </c>
      <c r="Q91" s="119">
        <v>253</v>
      </c>
      <c r="R91" s="246">
        <v>2.3980000000000001E-2</v>
      </c>
      <c r="S91" s="169">
        <v>0.5</v>
      </c>
    </row>
    <row r="92" spans="1:19" s="6" customFormat="1" ht="47.25">
      <c r="A92" s="13"/>
      <c r="B92" s="313" t="str">
        <f t="shared" si="3"/>
        <v>二条大麦(対象麦７割補償)　　　　　　　　　　　　　　　　　　　　　　　　　　(北部統括支所管内)</v>
      </c>
      <c r="C92" s="314" t="str">
        <f t="shared" si="4"/>
        <v>農作物共済(麦共済一筆方式)</v>
      </c>
      <c r="D92" s="315">
        <v>0</v>
      </c>
      <c r="E92" s="316">
        <f t="shared" si="6"/>
        <v>0</v>
      </c>
      <c r="F92" s="317">
        <f t="shared" si="7"/>
        <v>0</v>
      </c>
      <c r="G92" s="305">
        <v>0</v>
      </c>
      <c r="H92" s="318">
        <f t="shared" si="5"/>
        <v>0</v>
      </c>
      <c r="I92" s="319">
        <f t="shared" si="8"/>
        <v>0</v>
      </c>
      <c r="L92" s="158" t="s">
        <v>184</v>
      </c>
      <c r="M92" s="159" t="s">
        <v>500</v>
      </c>
      <c r="N92" s="168" t="s">
        <v>477</v>
      </c>
      <c r="O92" s="115">
        <v>306</v>
      </c>
      <c r="P92" s="113">
        <v>0.7</v>
      </c>
      <c r="Q92" s="119">
        <v>110</v>
      </c>
      <c r="R92" s="246">
        <v>5.0779999999999999E-2</v>
      </c>
      <c r="S92" s="169">
        <v>0.52</v>
      </c>
    </row>
    <row r="93" spans="1:19" s="6" customFormat="1" ht="47.25">
      <c r="A93" s="13"/>
      <c r="B93" s="313" t="str">
        <f t="shared" si="3"/>
        <v>二条大麦(ビール麦７割補償)　　　　　　　　　　　　　(北部統括支所管内)</v>
      </c>
      <c r="C93" s="314" t="str">
        <f t="shared" si="4"/>
        <v>農作物共済(麦共済一筆方式)</v>
      </c>
      <c r="D93" s="315">
        <v>0</v>
      </c>
      <c r="E93" s="316">
        <f t="shared" si="6"/>
        <v>0</v>
      </c>
      <c r="F93" s="317">
        <f t="shared" si="7"/>
        <v>0</v>
      </c>
      <c r="G93" s="305">
        <v>0</v>
      </c>
      <c r="H93" s="318">
        <f t="shared" si="5"/>
        <v>0</v>
      </c>
      <c r="I93" s="319">
        <f t="shared" si="8"/>
        <v>0</v>
      </c>
      <c r="L93" s="158" t="s">
        <v>184</v>
      </c>
      <c r="M93" s="159" t="s">
        <v>501</v>
      </c>
      <c r="N93" s="168" t="s">
        <v>477</v>
      </c>
      <c r="O93" s="115">
        <v>357.6</v>
      </c>
      <c r="P93" s="113">
        <v>0.7</v>
      </c>
      <c r="Q93" s="119">
        <v>134</v>
      </c>
      <c r="R93" s="246">
        <v>5.0779999999999999E-2</v>
      </c>
      <c r="S93" s="169">
        <v>0.52</v>
      </c>
    </row>
    <row r="94" spans="1:19" s="6" customFormat="1" ht="47.25">
      <c r="A94" s="13"/>
      <c r="B94" s="313" t="str">
        <f t="shared" si="3"/>
        <v>二条大麦(種子用７割補償)　　　　　　　　　　　　　　　　　(北部統括支所管内)</v>
      </c>
      <c r="C94" s="314" t="str">
        <f t="shared" si="4"/>
        <v>農作物共済(麦共済一筆方式)</v>
      </c>
      <c r="D94" s="315">
        <v>0</v>
      </c>
      <c r="E94" s="316">
        <f t="shared" si="6"/>
        <v>0</v>
      </c>
      <c r="F94" s="317">
        <f t="shared" si="7"/>
        <v>0</v>
      </c>
      <c r="G94" s="305">
        <v>0</v>
      </c>
      <c r="H94" s="318">
        <f t="shared" si="5"/>
        <v>0</v>
      </c>
      <c r="I94" s="319">
        <f t="shared" si="8"/>
        <v>0</v>
      </c>
      <c r="L94" s="158" t="s">
        <v>184</v>
      </c>
      <c r="M94" s="159" t="s">
        <v>502</v>
      </c>
      <c r="N94" s="168" t="s">
        <v>477</v>
      </c>
      <c r="O94" s="115">
        <v>326</v>
      </c>
      <c r="P94" s="113">
        <v>0.7</v>
      </c>
      <c r="Q94" s="119">
        <v>258</v>
      </c>
      <c r="R94" s="246">
        <v>5.0779999999999999E-2</v>
      </c>
      <c r="S94" s="169">
        <v>0.52</v>
      </c>
    </row>
    <row r="95" spans="1:19" s="6" customFormat="1" ht="47.25">
      <c r="A95" s="13"/>
      <c r="B95" s="313" t="str">
        <f t="shared" si="3"/>
        <v>六条大麦(対象麦:７割補償)　　　　　　　　　　　　　　　　　　　　　(北部統括支所管内)</v>
      </c>
      <c r="C95" s="314" t="str">
        <f t="shared" si="4"/>
        <v>農作物共済(麦共済一筆方式)</v>
      </c>
      <c r="D95" s="315">
        <v>0</v>
      </c>
      <c r="E95" s="316">
        <f t="shared" si="6"/>
        <v>0</v>
      </c>
      <c r="F95" s="317">
        <f t="shared" si="7"/>
        <v>0</v>
      </c>
      <c r="G95" s="305">
        <v>0</v>
      </c>
      <c r="H95" s="318">
        <f t="shared" si="5"/>
        <v>0</v>
      </c>
      <c r="I95" s="319">
        <f t="shared" si="8"/>
        <v>0</v>
      </c>
      <c r="L95" s="158" t="s">
        <v>184</v>
      </c>
      <c r="M95" s="159" t="s">
        <v>503</v>
      </c>
      <c r="N95" s="168" t="s">
        <v>477</v>
      </c>
      <c r="O95" s="115">
        <v>431</v>
      </c>
      <c r="P95" s="113">
        <v>0.7</v>
      </c>
      <c r="Q95" s="119">
        <v>124</v>
      </c>
      <c r="R95" s="246">
        <v>2.4369999999999999E-2</v>
      </c>
      <c r="S95" s="169">
        <v>0.5</v>
      </c>
    </row>
    <row r="96" spans="1:19" s="6" customFormat="1" ht="47.25">
      <c r="A96" s="13"/>
      <c r="B96" s="313" t="str">
        <f t="shared" si="3"/>
        <v>はだか麦(対象麦：７割補償)　　　　　　　　　　　　　　　　　　　　　　(北部統括支所管内)</v>
      </c>
      <c r="C96" s="314" t="str">
        <f t="shared" si="4"/>
        <v>農作物共済(麦共済一筆方式)</v>
      </c>
      <c r="D96" s="315">
        <v>0</v>
      </c>
      <c r="E96" s="316">
        <f t="shared" si="6"/>
        <v>0</v>
      </c>
      <c r="F96" s="317">
        <f t="shared" si="7"/>
        <v>0</v>
      </c>
      <c r="G96" s="305">
        <v>0</v>
      </c>
      <c r="H96" s="318">
        <f t="shared" si="5"/>
        <v>0</v>
      </c>
      <c r="I96" s="319">
        <f t="shared" si="8"/>
        <v>0</v>
      </c>
      <c r="L96" s="158" t="s">
        <v>184</v>
      </c>
      <c r="M96" s="159" t="s">
        <v>538</v>
      </c>
      <c r="N96" s="168" t="s">
        <v>477</v>
      </c>
      <c r="O96" s="115">
        <v>321</v>
      </c>
      <c r="P96" s="113">
        <v>0.7</v>
      </c>
      <c r="Q96" s="119">
        <v>137</v>
      </c>
      <c r="R96" s="246">
        <v>2.981E-2</v>
      </c>
      <c r="S96" s="169">
        <v>0.5</v>
      </c>
    </row>
    <row r="97" spans="1:19" s="6" customFormat="1" ht="47.25">
      <c r="A97" s="13"/>
      <c r="B97" s="313" t="str">
        <f t="shared" si="3"/>
        <v>小麦(パン・中華以外用対象麦:５割補償)　　　　　　　　　　　　　　　　　　　　(北部統括支所管内)</v>
      </c>
      <c r="C97" s="314" t="str">
        <f t="shared" si="4"/>
        <v>農作物共済(麦共済一筆方式)</v>
      </c>
      <c r="D97" s="315">
        <v>0</v>
      </c>
      <c r="E97" s="316">
        <f t="shared" si="6"/>
        <v>0</v>
      </c>
      <c r="F97" s="317">
        <f t="shared" si="7"/>
        <v>0</v>
      </c>
      <c r="G97" s="305">
        <v>0</v>
      </c>
      <c r="H97" s="318">
        <f t="shared" si="5"/>
        <v>0</v>
      </c>
      <c r="I97" s="319">
        <f t="shared" si="8"/>
        <v>0</v>
      </c>
      <c r="L97" s="158" t="s">
        <v>184</v>
      </c>
      <c r="M97" s="159" t="s">
        <v>490</v>
      </c>
      <c r="N97" s="168" t="s">
        <v>477</v>
      </c>
      <c r="O97" s="115">
        <v>388</v>
      </c>
      <c r="P97" s="113">
        <v>0.5</v>
      </c>
      <c r="Q97" s="119">
        <v>120</v>
      </c>
      <c r="R97" s="246">
        <v>1.0880000000000001E-2</v>
      </c>
      <c r="S97" s="169">
        <v>0.5</v>
      </c>
    </row>
    <row r="98" spans="1:19" s="6" customFormat="1" ht="47.25">
      <c r="A98" s="13"/>
      <c r="B98" s="313" t="str">
        <f t="shared" si="3"/>
        <v>二条大麦(ビール麦５割補償)　　　　　　　　　　　　　　(北部統括支所管内)</v>
      </c>
      <c r="C98" s="314" t="str">
        <f t="shared" si="4"/>
        <v>農作物共済(麦共済一筆方式)</v>
      </c>
      <c r="D98" s="315">
        <v>0</v>
      </c>
      <c r="E98" s="316">
        <f t="shared" si="6"/>
        <v>0</v>
      </c>
      <c r="F98" s="317">
        <f t="shared" si="7"/>
        <v>0</v>
      </c>
      <c r="G98" s="305">
        <v>0</v>
      </c>
      <c r="H98" s="318">
        <f t="shared" si="5"/>
        <v>0</v>
      </c>
      <c r="I98" s="319">
        <f t="shared" si="8"/>
        <v>0</v>
      </c>
      <c r="L98" s="158" t="s">
        <v>184</v>
      </c>
      <c r="M98" s="159" t="s">
        <v>491</v>
      </c>
      <c r="N98" s="168" t="s">
        <v>477</v>
      </c>
      <c r="O98" s="115">
        <v>335</v>
      </c>
      <c r="P98" s="113">
        <v>0.5</v>
      </c>
      <c r="Q98" s="119">
        <v>134</v>
      </c>
      <c r="R98" s="246">
        <v>2.3029999999999998E-2</v>
      </c>
      <c r="S98" s="169">
        <f>IFERROR(VLOOKUP(#REF!,制度比較１,9,FALSE),0)</f>
        <v>0</v>
      </c>
    </row>
    <row r="99" spans="1:19" s="6" customFormat="1" ht="47.25">
      <c r="A99" s="13"/>
      <c r="B99" s="313" t="str">
        <f t="shared" si="3"/>
        <v>二条大麦(種子用５割補償)　　　　　　　　　　　　　　(北部統括支所管内)</v>
      </c>
      <c r="C99" s="314" t="str">
        <f t="shared" si="4"/>
        <v>農作物共済(麦共済一筆方式)</v>
      </c>
      <c r="D99" s="315">
        <v>0</v>
      </c>
      <c r="E99" s="316">
        <f t="shared" si="6"/>
        <v>0</v>
      </c>
      <c r="F99" s="317">
        <f t="shared" si="7"/>
        <v>0</v>
      </c>
      <c r="G99" s="305">
        <v>0</v>
      </c>
      <c r="H99" s="318">
        <f t="shared" si="5"/>
        <v>0</v>
      </c>
      <c r="I99" s="319">
        <f t="shared" si="8"/>
        <v>0</v>
      </c>
      <c r="L99" s="158" t="s">
        <v>184</v>
      </c>
      <c r="M99" s="159" t="s">
        <v>492</v>
      </c>
      <c r="N99" s="168" t="s">
        <v>477</v>
      </c>
      <c r="O99" s="115">
        <v>336</v>
      </c>
      <c r="P99" s="113">
        <v>0.5</v>
      </c>
      <c r="Q99" s="119">
        <v>258</v>
      </c>
      <c r="R99" s="246">
        <v>2.3029999999999998E-2</v>
      </c>
      <c r="S99" s="169">
        <f>IFERROR(VLOOKUP(#REF!,制度比較１,9,FALSE),0)</f>
        <v>0</v>
      </c>
    </row>
    <row r="100" spans="1:19" s="6" customFormat="1" ht="47.25">
      <c r="A100" s="13"/>
      <c r="B100" s="313" t="str">
        <f t="shared" si="3"/>
        <v>小麦(パン・中華以外対象麦：７割補償)　　　　　　　　　　　　　　　　　　　　　　　　　　(東部統括支所管内)</v>
      </c>
      <c r="C100" s="314" t="str">
        <f t="shared" si="4"/>
        <v>農作物共済(麦共済一筆方式)</v>
      </c>
      <c r="D100" s="315">
        <v>0</v>
      </c>
      <c r="E100" s="316">
        <f t="shared" si="6"/>
        <v>0</v>
      </c>
      <c r="F100" s="317">
        <f t="shared" si="7"/>
        <v>0</v>
      </c>
      <c r="G100" s="305">
        <v>0</v>
      </c>
      <c r="H100" s="318">
        <f t="shared" si="5"/>
        <v>0</v>
      </c>
      <c r="I100" s="319">
        <f t="shared" si="8"/>
        <v>0</v>
      </c>
      <c r="L100" s="158" t="s">
        <v>184</v>
      </c>
      <c r="M100" s="159" t="s">
        <v>493</v>
      </c>
      <c r="N100" s="168" t="s">
        <v>477</v>
      </c>
      <c r="O100" s="115">
        <v>313.89999999999998</v>
      </c>
      <c r="P100" s="113">
        <v>0.7</v>
      </c>
      <c r="Q100" s="119">
        <v>120</v>
      </c>
      <c r="R100" s="246">
        <v>1.8519999999999998E-2</v>
      </c>
      <c r="S100" s="169">
        <v>0.5</v>
      </c>
    </row>
    <row r="101" spans="1:19" s="6" customFormat="1" ht="47.25">
      <c r="A101" s="13"/>
      <c r="B101" s="313" t="str">
        <f t="shared" si="3"/>
        <v>二条大麦(ビール麦７割補償)　　　　　　　　　　　　(東部統括支所管内)</v>
      </c>
      <c r="C101" s="314" t="str">
        <f t="shared" si="4"/>
        <v>農作物共済(麦共済一筆方式)</v>
      </c>
      <c r="D101" s="315">
        <v>0</v>
      </c>
      <c r="E101" s="316">
        <f t="shared" si="6"/>
        <v>0</v>
      </c>
      <c r="F101" s="317">
        <f t="shared" si="7"/>
        <v>0</v>
      </c>
      <c r="G101" s="305">
        <v>0</v>
      </c>
      <c r="H101" s="318">
        <f t="shared" si="5"/>
        <v>0</v>
      </c>
      <c r="I101" s="319">
        <f t="shared" si="8"/>
        <v>0</v>
      </c>
      <c r="L101" s="158" t="s">
        <v>184</v>
      </c>
      <c r="M101" s="159" t="s">
        <v>494</v>
      </c>
      <c r="N101" s="168" t="s">
        <v>477</v>
      </c>
      <c r="O101" s="115">
        <v>388.4</v>
      </c>
      <c r="P101" s="113">
        <v>0.7</v>
      </c>
      <c r="Q101" s="119">
        <v>134</v>
      </c>
      <c r="R101" s="246">
        <v>2.6980000000000001E-2</v>
      </c>
      <c r="S101" s="169">
        <v>0.5</v>
      </c>
    </row>
    <row r="102" spans="1:19" s="6" customFormat="1" ht="47.25">
      <c r="A102" s="13"/>
      <c r="B102" s="313" t="str">
        <f t="shared" si="3"/>
        <v>二条大麦(種子用７割補償)　　　　　　　　　　　　　　　　　(東部統括支所管内)</v>
      </c>
      <c r="C102" s="314" t="str">
        <f t="shared" si="4"/>
        <v>農作物共済(麦共済一筆方式)</v>
      </c>
      <c r="D102" s="315">
        <v>0</v>
      </c>
      <c r="E102" s="316">
        <f t="shared" si="6"/>
        <v>0</v>
      </c>
      <c r="F102" s="317">
        <f t="shared" si="7"/>
        <v>0</v>
      </c>
      <c r="G102" s="305">
        <v>0</v>
      </c>
      <c r="H102" s="318">
        <f t="shared" si="5"/>
        <v>0</v>
      </c>
      <c r="I102" s="319">
        <f t="shared" si="8"/>
        <v>0</v>
      </c>
      <c r="L102" s="158" t="s">
        <v>184</v>
      </c>
      <c r="M102" s="159" t="s">
        <v>495</v>
      </c>
      <c r="N102" s="168" t="s">
        <v>477</v>
      </c>
      <c r="O102" s="115">
        <v>393.3</v>
      </c>
      <c r="P102" s="113">
        <v>0.7</v>
      </c>
      <c r="Q102" s="119">
        <v>258</v>
      </c>
      <c r="R102" s="246">
        <v>2.6980000000000001E-2</v>
      </c>
      <c r="S102" s="169">
        <v>0.5</v>
      </c>
    </row>
    <row r="103" spans="1:19" s="6" customFormat="1" ht="47.25">
      <c r="A103" s="13"/>
      <c r="B103" s="313" t="str">
        <f t="shared" si="3"/>
        <v>六条大麦(対象麦:７割補償)　　　　　　　　　　　　　　　　　(東部統括支所管内)</v>
      </c>
      <c r="C103" s="314" t="str">
        <f t="shared" si="4"/>
        <v>農作物共済(麦共済一筆方式)</v>
      </c>
      <c r="D103" s="315">
        <v>0</v>
      </c>
      <c r="E103" s="316">
        <f t="shared" si="6"/>
        <v>0</v>
      </c>
      <c r="F103" s="317">
        <f t="shared" si="7"/>
        <v>0</v>
      </c>
      <c r="G103" s="305">
        <v>0</v>
      </c>
      <c r="H103" s="318">
        <f t="shared" si="5"/>
        <v>0</v>
      </c>
      <c r="I103" s="319">
        <f t="shared" si="8"/>
        <v>0</v>
      </c>
      <c r="L103" s="158" t="s">
        <v>184</v>
      </c>
      <c r="M103" s="159" t="s">
        <v>496</v>
      </c>
      <c r="N103" s="168" t="s">
        <v>477</v>
      </c>
      <c r="O103" s="115">
        <v>401</v>
      </c>
      <c r="P103" s="113">
        <v>0.7</v>
      </c>
      <c r="Q103" s="119">
        <v>124</v>
      </c>
      <c r="R103" s="246">
        <v>4.3929999999999997E-2</v>
      </c>
      <c r="S103" s="169">
        <v>0.51500000000000001</v>
      </c>
    </row>
    <row r="104" spans="1:19" s="6" customFormat="1" ht="47.25">
      <c r="A104" s="13"/>
      <c r="B104" s="313" t="str">
        <f t="shared" si="3"/>
        <v>小麦(パン・中華以外対象麦：５割補償)　　　　　　　　　　　　　　　　　　　　(東部統括支所管内)</v>
      </c>
      <c r="C104" s="314" t="str">
        <f t="shared" si="4"/>
        <v>農作物共済(麦共済一筆方式)</v>
      </c>
      <c r="D104" s="315">
        <v>0</v>
      </c>
      <c r="E104" s="316">
        <f t="shared" si="6"/>
        <v>0</v>
      </c>
      <c r="F104" s="317">
        <f t="shared" si="7"/>
        <v>0</v>
      </c>
      <c r="G104" s="305">
        <v>0</v>
      </c>
      <c r="H104" s="318">
        <f t="shared" si="5"/>
        <v>0</v>
      </c>
      <c r="I104" s="319">
        <f t="shared" si="8"/>
        <v>0</v>
      </c>
      <c r="L104" s="158" t="s">
        <v>184</v>
      </c>
      <c r="M104" s="159" t="s">
        <v>497</v>
      </c>
      <c r="N104" s="168" t="s">
        <v>477</v>
      </c>
      <c r="O104" s="115">
        <v>318.8</v>
      </c>
      <c r="P104" s="113">
        <v>0.5</v>
      </c>
      <c r="Q104" s="119">
        <v>120</v>
      </c>
      <c r="R104" s="246">
        <v>7.3099999999999997E-3</v>
      </c>
      <c r="S104" s="169">
        <v>0.5</v>
      </c>
    </row>
    <row r="105" spans="1:19" s="6" customFormat="1" ht="47.25">
      <c r="A105" s="13"/>
      <c r="B105" s="313" t="str">
        <f t="shared" si="3"/>
        <v>二条大麦(対象麦５割補償)　　　　　　　　　　　　　　　　　　(東部統括支所管内)</v>
      </c>
      <c r="C105" s="314" t="str">
        <f t="shared" si="4"/>
        <v>農作物共済(麦共済一筆方式)</v>
      </c>
      <c r="D105" s="315">
        <v>0</v>
      </c>
      <c r="E105" s="316">
        <f t="shared" si="6"/>
        <v>0</v>
      </c>
      <c r="F105" s="317">
        <f t="shared" si="7"/>
        <v>0</v>
      </c>
      <c r="G105" s="305">
        <v>0</v>
      </c>
      <c r="H105" s="318">
        <f t="shared" si="5"/>
        <v>0</v>
      </c>
      <c r="I105" s="319">
        <f t="shared" si="8"/>
        <v>0</v>
      </c>
      <c r="L105" s="158" t="s">
        <v>184</v>
      </c>
      <c r="M105" s="159" t="s">
        <v>498</v>
      </c>
      <c r="N105" s="168" t="s">
        <v>477</v>
      </c>
      <c r="O105" s="115">
        <v>399</v>
      </c>
      <c r="P105" s="113">
        <v>0.5</v>
      </c>
      <c r="Q105" s="119">
        <v>110</v>
      </c>
      <c r="R105" s="246">
        <v>1.065E-2</v>
      </c>
      <c r="S105" s="169">
        <v>0.5</v>
      </c>
    </row>
    <row r="106" spans="1:19" s="6" customFormat="1" ht="47.25">
      <c r="A106" s="13"/>
      <c r="B106" s="313" t="str">
        <f t="shared" si="3"/>
        <v>二条大麦(ビール麦５割補償)　　　　　　　　　　　　　　　　　　　　　　　　　(東部統括支所管内)</v>
      </c>
      <c r="C106" s="314" t="str">
        <f t="shared" si="4"/>
        <v>農作物共済(麦共済一筆方式)</v>
      </c>
      <c r="D106" s="315">
        <v>0</v>
      </c>
      <c r="E106" s="316">
        <f t="shared" si="6"/>
        <v>0</v>
      </c>
      <c r="F106" s="317">
        <f t="shared" si="7"/>
        <v>0</v>
      </c>
      <c r="G106" s="305">
        <v>0</v>
      </c>
      <c r="H106" s="318">
        <f t="shared" si="5"/>
        <v>0</v>
      </c>
      <c r="I106" s="319">
        <f t="shared" si="8"/>
        <v>0</v>
      </c>
      <c r="L106" s="158" t="s">
        <v>184</v>
      </c>
      <c r="M106" s="159" t="s">
        <v>537</v>
      </c>
      <c r="N106" s="168" t="s">
        <v>477</v>
      </c>
      <c r="O106" s="115">
        <v>399</v>
      </c>
      <c r="P106" s="113">
        <v>0.5</v>
      </c>
      <c r="Q106" s="119">
        <v>134</v>
      </c>
      <c r="R106" s="246">
        <v>1.065E-2</v>
      </c>
      <c r="S106" s="169">
        <v>0.5</v>
      </c>
    </row>
    <row r="107" spans="1:19" s="6" customFormat="1" ht="32.1" hidden="1" customHeight="1">
      <c r="A107" s="13"/>
      <c r="B107" s="313">
        <f t="shared" si="3"/>
        <v>0</v>
      </c>
      <c r="C107" s="314" t="str">
        <f t="shared" si="4"/>
        <v>農作物共済(麦共済一筆方式)</v>
      </c>
      <c r="D107" s="315">
        <v>0</v>
      </c>
      <c r="E107" s="316">
        <f t="shared" si="6"/>
        <v>0</v>
      </c>
      <c r="F107" s="317">
        <f t="shared" si="7"/>
        <v>0</v>
      </c>
      <c r="G107" s="305">
        <v>0</v>
      </c>
      <c r="H107" s="318">
        <f t="shared" si="5"/>
        <v>0</v>
      </c>
      <c r="I107" s="319">
        <f t="shared" si="8"/>
        <v>0</v>
      </c>
      <c r="L107" s="158" t="s">
        <v>185</v>
      </c>
      <c r="M107" s="159"/>
      <c r="N107" s="168" t="s">
        <v>477</v>
      </c>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3"/>
        <v>0</v>
      </c>
      <c r="C108" s="314" t="str">
        <f t="shared" si="4"/>
        <v>農作物共済(麦共済一筆方式)</v>
      </c>
      <c r="D108" s="315">
        <v>0</v>
      </c>
      <c r="E108" s="316">
        <f t="shared" si="6"/>
        <v>0</v>
      </c>
      <c r="F108" s="317">
        <f t="shared" si="7"/>
        <v>0</v>
      </c>
      <c r="G108" s="305">
        <v>0</v>
      </c>
      <c r="H108" s="318">
        <f t="shared" si="5"/>
        <v>0</v>
      </c>
      <c r="I108" s="319">
        <f t="shared" si="8"/>
        <v>0</v>
      </c>
      <c r="L108" s="158" t="s">
        <v>185</v>
      </c>
      <c r="M108" s="159"/>
      <c r="N108" s="168" t="s">
        <v>477</v>
      </c>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3"/>
        <v>0</v>
      </c>
      <c r="C109" s="314" t="str">
        <f t="shared" si="4"/>
        <v>農作物共済(麦共済一筆方式)</v>
      </c>
      <c r="D109" s="315">
        <v>0</v>
      </c>
      <c r="E109" s="316">
        <f t="shared" si="6"/>
        <v>0</v>
      </c>
      <c r="F109" s="317">
        <f t="shared" si="7"/>
        <v>0</v>
      </c>
      <c r="G109" s="305">
        <v>0</v>
      </c>
      <c r="H109" s="318">
        <f t="shared" si="5"/>
        <v>0</v>
      </c>
      <c r="I109" s="319">
        <f t="shared" si="8"/>
        <v>0</v>
      </c>
      <c r="L109" s="158" t="s">
        <v>185</v>
      </c>
      <c r="M109" s="159"/>
      <c r="N109" s="168" t="s">
        <v>477</v>
      </c>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3"/>
        <v>0</v>
      </c>
      <c r="C110" s="314">
        <f t="shared" si="4"/>
        <v>0</v>
      </c>
      <c r="D110" s="315">
        <v>0</v>
      </c>
      <c r="E110" s="316">
        <f t="shared" si="6"/>
        <v>0</v>
      </c>
      <c r="F110" s="317">
        <f t="shared" si="7"/>
        <v>0</v>
      </c>
      <c r="G110" s="305">
        <v>0</v>
      </c>
      <c r="H110" s="318">
        <f t="shared" si="5"/>
        <v>0</v>
      </c>
      <c r="I110" s="319">
        <f t="shared" si="8"/>
        <v>0</v>
      </c>
      <c r="L110" s="158" t="s">
        <v>185</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c r="A111" s="13"/>
      <c r="B111" s="313">
        <f t="shared" si="3"/>
        <v>0</v>
      </c>
      <c r="C111" s="314">
        <f t="shared" si="4"/>
        <v>0</v>
      </c>
      <c r="D111" s="315">
        <v>0</v>
      </c>
      <c r="E111" s="316">
        <f t="shared" si="6"/>
        <v>0</v>
      </c>
      <c r="F111" s="317">
        <f t="shared" si="7"/>
        <v>0</v>
      </c>
      <c r="G111" s="305">
        <v>0</v>
      </c>
      <c r="H111" s="318">
        <f t="shared" si="5"/>
        <v>0</v>
      </c>
      <c r="I111" s="319">
        <f t="shared" si="8"/>
        <v>0</v>
      </c>
      <c r="L111" s="158" t="s">
        <v>185</v>
      </c>
      <c r="M111" s="159"/>
      <c r="N111" s="168"/>
      <c r="O111" s="115">
        <f>IFERROR(VLOOKUP(#REF!,制度比較１,5,FALSE),0)</f>
        <v>0</v>
      </c>
      <c r="P111" s="113">
        <f>IFERROR(VLOOKUP(#REF!,制度比較１,6,FALSE),0)</f>
        <v>0</v>
      </c>
      <c r="Q111" s="119">
        <f>IFERROR(VLOOKUP(#REF!,制度比較１,7,FALSE),0)</f>
        <v>0</v>
      </c>
      <c r="R111" s="246">
        <v>0</v>
      </c>
      <c r="S111" s="169">
        <f>IFERROR(VLOOKUP(#REF!,制度比較１,9,FALSE),0)</f>
        <v>0</v>
      </c>
    </row>
    <row r="112" spans="1:19" s="6" customFormat="1" ht="32.1" customHeight="1">
      <c r="A112" s="13"/>
      <c r="B112" s="313" t="str">
        <f t="shared" si="3"/>
        <v>ぶどう1類　　　　　　　　　(中部統括支所管内)</v>
      </c>
      <c r="C112" s="314" t="str">
        <f t="shared" si="4"/>
        <v>果樹共済(半相殺減収総合方式)</v>
      </c>
      <c r="D112" s="315">
        <v>0</v>
      </c>
      <c r="E112" s="316">
        <f t="shared" si="6"/>
        <v>0</v>
      </c>
      <c r="F112" s="317">
        <f t="shared" si="7"/>
        <v>0</v>
      </c>
      <c r="G112" s="305">
        <v>0</v>
      </c>
      <c r="H112" s="318">
        <f t="shared" si="5"/>
        <v>0</v>
      </c>
      <c r="I112" s="319">
        <f t="shared" si="8"/>
        <v>0</v>
      </c>
      <c r="L112" s="158" t="s">
        <v>444</v>
      </c>
      <c r="M112" s="159" t="s">
        <v>459</v>
      </c>
      <c r="N112" s="168" t="s">
        <v>445</v>
      </c>
      <c r="O112" s="115">
        <v>956</v>
      </c>
      <c r="P112" s="113">
        <v>0.7</v>
      </c>
      <c r="Q112" s="119">
        <v>700</v>
      </c>
      <c r="R112" s="246">
        <v>1.4E-2</v>
      </c>
      <c r="S112" s="169">
        <v>0.5</v>
      </c>
    </row>
    <row r="113" spans="1:19" s="6" customFormat="1" ht="32.1" customHeight="1">
      <c r="A113" s="13"/>
      <c r="B113" s="313" t="str">
        <f t="shared" si="3"/>
        <v>ぶどう1類　　　　　　　　　　(北部統括支所管内)</v>
      </c>
      <c r="C113" s="314" t="str">
        <f t="shared" si="4"/>
        <v>果樹共済(半相殺減収総合方式)</v>
      </c>
      <c r="D113" s="315">
        <v>0</v>
      </c>
      <c r="E113" s="316">
        <f t="shared" si="6"/>
        <v>0</v>
      </c>
      <c r="F113" s="317">
        <f t="shared" si="7"/>
        <v>0</v>
      </c>
      <c r="G113" s="305">
        <v>0</v>
      </c>
      <c r="H113" s="318">
        <f t="shared" si="5"/>
        <v>0</v>
      </c>
      <c r="I113" s="319">
        <f t="shared" si="8"/>
        <v>0</v>
      </c>
      <c r="L113" s="158" t="s">
        <v>184</v>
      </c>
      <c r="M113" s="159" t="s">
        <v>460</v>
      </c>
      <c r="N113" s="168" t="s">
        <v>445</v>
      </c>
      <c r="O113" s="115">
        <v>834</v>
      </c>
      <c r="P113" s="113">
        <v>0.7</v>
      </c>
      <c r="Q113" s="119">
        <v>700</v>
      </c>
      <c r="R113" s="246">
        <v>3.3180000000000001E-2</v>
      </c>
      <c r="S113" s="169">
        <v>0.5</v>
      </c>
    </row>
    <row r="114" spans="1:19" s="6" customFormat="1" ht="32.1" customHeight="1">
      <c r="A114" s="13"/>
      <c r="B114" s="313" t="str">
        <f t="shared" si="3"/>
        <v>ぶどう２類　　　　　　　　(中部統括支所管内)</v>
      </c>
      <c r="C114" s="314" t="str">
        <f t="shared" si="4"/>
        <v>果樹共済(半相殺減収総合方式)</v>
      </c>
      <c r="D114" s="315">
        <v>0</v>
      </c>
      <c r="E114" s="316">
        <f t="shared" si="6"/>
        <v>0</v>
      </c>
      <c r="F114" s="317">
        <f t="shared" si="7"/>
        <v>0</v>
      </c>
      <c r="G114" s="305">
        <v>0</v>
      </c>
      <c r="H114" s="318">
        <f t="shared" si="5"/>
        <v>0</v>
      </c>
      <c r="I114" s="319">
        <f t="shared" si="8"/>
        <v>0</v>
      </c>
      <c r="L114" s="158" t="s">
        <v>184</v>
      </c>
      <c r="M114" s="159" t="s">
        <v>448</v>
      </c>
      <c r="N114" s="168" t="s">
        <v>445</v>
      </c>
      <c r="O114" s="115">
        <v>997</v>
      </c>
      <c r="P114" s="113">
        <v>0.7</v>
      </c>
      <c r="Q114" s="119">
        <v>588</v>
      </c>
      <c r="R114" s="246">
        <v>1.4E-2</v>
      </c>
      <c r="S114" s="169">
        <v>0.5</v>
      </c>
    </row>
    <row r="115" spans="1:19" s="6" customFormat="1" ht="32.1" customHeight="1">
      <c r="A115" s="13"/>
      <c r="B115" s="313" t="str">
        <f t="shared" si="3"/>
        <v>ぶどう３類　　　　　　　　(中部統括支所管内)</v>
      </c>
      <c r="C115" s="314" t="str">
        <f t="shared" si="4"/>
        <v>果樹共済(半相殺減収総合方式)</v>
      </c>
      <c r="D115" s="315">
        <v>0</v>
      </c>
      <c r="E115" s="316">
        <f t="shared" si="6"/>
        <v>0</v>
      </c>
      <c r="F115" s="317">
        <f t="shared" si="7"/>
        <v>0</v>
      </c>
      <c r="G115" s="305">
        <v>0</v>
      </c>
      <c r="H115" s="318">
        <f t="shared" si="5"/>
        <v>0</v>
      </c>
      <c r="I115" s="319">
        <f t="shared" si="8"/>
        <v>0</v>
      </c>
      <c r="L115" s="158" t="s">
        <v>184</v>
      </c>
      <c r="M115" s="159" t="s">
        <v>449</v>
      </c>
      <c r="N115" s="168" t="s">
        <v>445</v>
      </c>
      <c r="O115" s="115">
        <v>833</v>
      </c>
      <c r="P115" s="113">
        <v>0.7</v>
      </c>
      <c r="Q115" s="119">
        <v>986</v>
      </c>
      <c r="R115" s="246">
        <v>1.728E-2</v>
      </c>
      <c r="S115" s="169">
        <v>0.5</v>
      </c>
    </row>
    <row r="116" spans="1:19" s="6" customFormat="1" ht="32.1" customHeight="1">
      <c r="A116" s="13"/>
      <c r="B116" s="313" t="str">
        <f t="shared" si="3"/>
        <v>ぶどう３類　　　　　　　　　　　　(北部統括支所管内)</v>
      </c>
      <c r="C116" s="314" t="str">
        <f t="shared" si="4"/>
        <v>果樹共済(半相殺減収総合方式)</v>
      </c>
      <c r="D116" s="315">
        <v>0</v>
      </c>
      <c r="E116" s="316">
        <f t="shared" si="6"/>
        <v>0</v>
      </c>
      <c r="F116" s="317">
        <f t="shared" si="7"/>
        <v>0</v>
      </c>
      <c r="G116" s="305">
        <v>0</v>
      </c>
      <c r="H116" s="318">
        <f t="shared" si="5"/>
        <v>0</v>
      </c>
      <c r="I116" s="319">
        <f t="shared" si="8"/>
        <v>0</v>
      </c>
      <c r="L116" s="158" t="s">
        <v>184</v>
      </c>
      <c r="M116" s="159" t="s">
        <v>504</v>
      </c>
      <c r="N116" s="168" t="s">
        <v>445</v>
      </c>
      <c r="O116" s="115">
        <v>872</v>
      </c>
      <c r="P116" s="113">
        <v>0.7</v>
      </c>
      <c r="Q116" s="119">
        <v>980</v>
      </c>
      <c r="R116" s="246">
        <v>2.835E-2</v>
      </c>
      <c r="S116" s="169">
        <v>0.5</v>
      </c>
    </row>
    <row r="117" spans="1:19" s="6" customFormat="1" ht="32.1" customHeight="1">
      <c r="A117" s="13"/>
      <c r="B117" s="313" t="str">
        <f t="shared" si="3"/>
        <v>ぶどう1類　　　　　　　　　　　　　　　　　　　　　　　　　(中部統括支所管内)</v>
      </c>
      <c r="C117" s="314" t="str">
        <f t="shared" si="4"/>
        <v>果樹共済(樹園地減収総合方式）</v>
      </c>
      <c r="D117" s="315">
        <v>0</v>
      </c>
      <c r="E117" s="316">
        <f t="shared" si="6"/>
        <v>0</v>
      </c>
      <c r="F117" s="317">
        <f t="shared" si="7"/>
        <v>0</v>
      </c>
      <c r="G117" s="305">
        <v>0</v>
      </c>
      <c r="H117" s="318">
        <f t="shared" si="5"/>
        <v>0</v>
      </c>
      <c r="I117" s="319">
        <f t="shared" si="8"/>
        <v>0</v>
      </c>
      <c r="L117" s="158" t="s">
        <v>184</v>
      </c>
      <c r="M117" s="159" t="s">
        <v>506</v>
      </c>
      <c r="N117" s="168" t="s">
        <v>446</v>
      </c>
      <c r="O117" s="115">
        <v>956</v>
      </c>
      <c r="P117" s="113">
        <v>0.6</v>
      </c>
      <c r="Q117" s="119">
        <v>700</v>
      </c>
      <c r="R117" s="246">
        <v>1.295E-2</v>
      </c>
      <c r="S117" s="169">
        <v>0.5</v>
      </c>
    </row>
    <row r="118" spans="1:19" s="6" customFormat="1" ht="32.1" customHeight="1">
      <c r="A118" s="13"/>
      <c r="B118" s="313" t="str">
        <f t="shared" si="3"/>
        <v>ぶどう２類　　　　　　　　　　　　　　　　　(中部統括支所管内)</v>
      </c>
      <c r="C118" s="314" t="str">
        <f t="shared" si="4"/>
        <v>果樹共済(樹園地減収総合方式）</v>
      </c>
      <c r="D118" s="315">
        <v>0</v>
      </c>
      <c r="E118" s="316">
        <f t="shared" si="6"/>
        <v>0</v>
      </c>
      <c r="F118" s="317">
        <f t="shared" si="7"/>
        <v>0</v>
      </c>
      <c r="G118" s="305">
        <v>0</v>
      </c>
      <c r="H118" s="318">
        <f t="shared" si="5"/>
        <v>0</v>
      </c>
      <c r="I118" s="319">
        <f t="shared" si="8"/>
        <v>0</v>
      </c>
      <c r="L118" s="158" t="s">
        <v>184</v>
      </c>
      <c r="M118" s="159" t="s">
        <v>505</v>
      </c>
      <c r="N118" s="168" t="s">
        <v>446</v>
      </c>
      <c r="O118" s="115">
        <v>997</v>
      </c>
      <c r="P118" s="113">
        <v>0.6</v>
      </c>
      <c r="Q118" s="119">
        <v>588</v>
      </c>
      <c r="R118" s="246">
        <v>1.4E-2</v>
      </c>
      <c r="S118" s="169">
        <v>0.5</v>
      </c>
    </row>
    <row r="119" spans="1:19" s="6" customFormat="1" ht="32.1" customHeight="1">
      <c r="A119" s="13"/>
      <c r="B119" s="313" t="str">
        <f t="shared" si="3"/>
        <v>ぶどう３類　　　　　　　　　　　　　　　　　(中部統括支所管内)</v>
      </c>
      <c r="C119" s="314" t="str">
        <f t="shared" si="4"/>
        <v>果樹共済(樹園地減収総合方式）</v>
      </c>
      <c r="D119" s="315">
        <v>0</v>
      </c>
      <c r="E119" s="316">
        <f t="shared" si="6"/>
        <v>0</v>
      </c>
      <c r="F119" s="317">
        <f t="shared" si="7"/>
        <v>0</v>
      </c>
      <c r="G119" s="305">
        <v>0</v>
      </c>
      <c r="H119" s="318">
        <f t="shared" si="5"/>
        <v>0</v>
      </c>
      <c r="I119" s="319">
        <f t="shared" si="8"/>
        <v>0</v>
      </c>
      <c r="L119" s="158" t="s">
        <v>184</v>
      </c>
      <c r="M119" s="159" t="s">
        <v>507</v>
      </c>
      <c r="N119" s="168" t="s">
        <v>446</v>
      </c>
      <c r="O119" s="115">
        <v>909</v>
      </c>
      <c r="P119" s="113">
        <v>0.6</v>
      </c>
      <c r="Q119" s="119">
        <v>983</v>
      </c>
      <c r="R119" s="246">
        <v>1.141E-2</v>
      </c>
      <c r="S119" s="169">
        <v>0.5</v>
      </c>
    </row>
    <row r="120" spans="1:19" s="6" customFormat="1" ht="32.1" customHeight="1">
      <c r="A120" s="13"/>
      <c r="B120" s="313" t="str">
        <f t="shared" si="3"/>
        <v>ぶどう３類　　　　　　　　　　　　　　　　　　　　　(北部統括支所管内)</v>
      </c>
      <c r="C120" s="314" t="str">
        <f t="shared" si="4"/>
        <v>果樹共済(樹園地減収総合方式）</v>
      </c>
      <c r="D120" s="315">
        <v>0</v>
      </c>
      <c r="E120" s="316">
        <f t="shared" ref="E120:E151" si="9">O120*D120/10</f>
        <v>0</v>
      </c>
      <c r="F120" s="317">
        <f t="shared" ref="F120:F151" si="10">E120*P120*Q120*R120*(1-S120)</f>
        <v>0</v>
      </c>
      <c r="G120" s="305">
        <v>0</v>
      </c>
      <c r="H120" s="318">
        <f t="shared" si="5"/>
        <v>0</v>
      </c>
      <c r="I120" s="319">
        <f t="shared" ref="I120:I151" si="11">IF((E120*P120-H120)*Q120&lt;0,0,(E120*P120-H120)*Q120)</f>
        <v>0</v>
      </c>
      <c r="L120" s="158" t="s">
        <v>184</v>
      </c>
      <c r="M120" s="159" t="s">
        <v>508</v>
      </c>
      <c r="N120" s="168" t="s">
        <v>446</v>
      </c>
      <c r="O120" s="115">
        <v>985</v>
      </c>
      <c r="P120" s="113">
        <v>0.6</v>
      </c>
      <c r="Q120" s="119">
        <v>965</v>
      </c>
      <c r="R120" s="246">
        <v>1.9E-2</v>
      </c>
      <c r="S120" s="169">
        <v>0.5</v>
      </c>
    </row>
    <row r="121" spans="1:19" s="6" customFormat="1" ht="32.1" customHeight="1">
      <c r="A121" s="13"/>
      <c r="B121" s="313" t="str">
        <f t="shared" ref="B121:B160" si="12">M121</f>
        <v>ぶどう３類　　　　　　　　　　　　　　　　　　　　　(東部統括支所管内)</v>
      </c>
      <c r="C121" s="314" t="str">
        <f t="shared" ref="C121:C160" si="13">N121</f>
        <v>果樹共済(半相殺特定危険(ひょう害)方式)</v>
      </c>
      <c r="D121" s="315">
        <v>0</v>
      </c>
      <c r="E121" s="316">
        <f t="shared" si="9"/>
        <v>0</v>
      </c>
      <c r="F121" s="317">
        <f t="shared" si="10"/>
        <v>0</v>
      </c>
      <c r="G121" s="305">
        <v>0</v>
      </c>
      <c r="H121" s="318">
        <f t="shared" ref="H121:H160" si="14">E121*(1-G121)</f>
        <v>0</v>
      </c>
      <c r="I121" s="319">
        <f t="shared" si="11"/>
        <v>0</v>
      </c>
      <c r="L121" s="158" t="s">
        <v>184</v>
      </c>
      <c r="M121" s="159" t="s">
        <v>509</v>
      </c>
      <c r="N121" s="168" t="s">
        <v>447</v>
      </c>
      <c r="O121" s="115">
        <v>854</v>
      </c>
      <c r="P121" s="113">
        <v>0.8</v>
      </c>
      <c r="Q121" s="119">
        <v>984</v>
      </c>
      <c r="R121" s="246">
        <v>4.8180000000000002E-3</v>
      </c>
      <c r="S121" s="169">
        <v>0.5</v>
      </c>
    </row>
    <row r="122" spans="1:19" s="6" customFormat="1" ht="32.1" customHeight="1">
      <c r="A122" s="13"/>
      <c r="B122" s="313" t="str">
        <f t="shared" si="12"/>
        <v>なし1類　　　　　　　　　　　　　　　　　　　　　　　　　　(中部統括支所管内)</v>
      </c>
      <c r="C122" s="314" t="str">
        <f t="shared" si="13"/>
        <v>果樹共済(半相殺減収総合方式)</v>
      </c>
      <c r="D122" s="315">
        <v>0</v>
      </c>
      <c r="E122" s="316">
        <f t="shared" si="9"/>
        <v>0</v>
      </c>
      <c r="F122" s="317">
        <f t="shared" si="10"/>
        <v>0</v>
      </c>
      <c r="G122" s="305">
        <v>0</v>
      </c>
      <c r="H122" s="318">
        <f t="shared" si="14"/>
        <v>0</v>
      </c>
      <c r="I122" s="319">
        <f t="shared" si="11"/>
        <v>0</v>
      </c>
      <c r="L122" s="158" t="s">
        <v>184</v>
      </c>
      <c r="M122" s="159" t="s">
        <v>510</v>
      </c>
      <c r="N122" s="168" t="s">
        <v>445</v>
      </c>
      <c r="O122" s="115">
        <v>1802</v>
      </c>
      <c r="P122" s="113">
        <v>0.7</v>
      </c>
      <c r="Q122" s="119">
        <v>293</v>
      </c>
      <c r="R122" s="246">
        <v>3.313E-2</v>
      </c>
      <c r="S122" s="169">
        <v>0.5</v>
      </c>
    </row>
    <row r="123" spans="1:19" s="6" customFormat="1" ht="32.1" customHeight="1">
      <c r="A123" s="13"/>
      <c r="B123" s="313" t="str">
        <f t="shared" si="12"/>
        <v>なし1類　　　　　　　　　　　　　　　　　　　　　(北部統括支所管内)</v>
      </c>
      <c r="C123" s="314" t="str">
        <f t="shared" si="13"/>
        <v>果樹共済(半相殺減収総合方式)</v>
      </c>
      <c r="D123" s="315">
        <v>0</v>
      </c>
      <c r="E123" s="316">
        <f t="shared" si="9"/>
        <v>0</v>
      </c>
      <c r="F123" s="317">
        <f t="shared" si="10"/>
        <v>0</v>
      </c>
      <c r="G123" s="305">
        <v>0</v>
      </c>
      <c r="H123" s="318">
        <f t="shared" si="14"/>
        <v>0</v>
      </c>
      <c r="I123" s="319">
        <f t="shared" si="11"/>
        <v>0</v>
      </c>
      <c r="L123" s="158" t="s">
        <v>184</v>
      </c>
      <c r="M123" s="159" t="s">
        <v>511</v>
      </c>
      <c r="N123" s="168" t="s">
        <v>445</v>
      </c>
      <c r="O123" s="115">
        <v>2212</v>
      </c>
      <c r="P123" s="113">
        <v>0.7</v>
      </c>
      <c r="Q123" s="119">
        <v>293</v>
      </c>
      <c r="R123" s="246">
        <v>1.3780000000000001E-2</v>
      </c>
      <c r="S123" s="169">
        <v>0.5</v>
      </c>
    </row>
    <row r="124" spans="1:19" s="6" customFormat="1" ht="32.1" customHeight="1">
      <c r="A124" s="13"/>
      <c r="B124" s="313" t="str">
        <f t="shared" si="12"/>
        <v>なし１類　　　　　　　　　　　　　　　　　　　　(東部統括支所管内)</v>
      </c>
      <c r="C124" s="314" t="str">
        <f t="shared" si="13"/>
        <v>果樹共済(半相殺減収総合方式)</v>
      </c>
      <c r="D124" s="315">
        <v>0</v>
      </c>
      <c r="E124" s="316">
        <f t="shared" si="9"/>
        <v>0</v>
      </c>
      <c r="F124" s="317">
        <f t="shared" si="10"/>
        <v>0</v>
      </c>
      <c r="G124" s="305">
        <v>0</v>
      </c>
      <c r="H124" s="318">
        <f t="shared" si="14"/>
        <v>0</v>
      </c>
      <c r="I124" s="319">
        <f t="shared" si="11"/>
        <v>0</v>
      </c>
      <c r="L124" s="158" t="s">
        <v>184</v>
      </c>
      <c r="M124" s="159" t="s">
        <v>512</v>
      </c>
      <c r="N124" s="168" t="s">
        <v>445</v>
      </c>
      <c r="O124" s="115">
        <v>2270</v>
      </c>
      <c r="P124" s="113">
        <v>0.7</v>
      </c>
      <c r="Q124" s="119">
        <v>293</v>
      </c>
      <c r="R124" s="246">
        <v>4.4929999999999998E-2</v>
      </c>
      <c r="S124" s="169">
        <v>0.5</v>
      </c>
    </row>
    <row r="125" spans="1:19" s="6" customFormat="1" ht="32.1" customHeight="1">
      <c r="A125" s="13"/>
      <c r="B125" s="313" t="str">
        <f t="shared" si="12"/>
        <v>なし２類　　　　　　　　　　　　　　　　　　　　(中部統括支所管内)</v>
      </c>
      <c r="C125" s="314" t="str">
        <f t="shared" si="13"/>
        <v>果樹共済(半相殺減収総合方式)</v>
      </c>
      <c r="D125" s="315">
        <v>0</v>
      </c>
      <c r="E125" s="316">
        <f t="shared" si="9"/>
        <v>0</v>
      </c>
      <c r="F125" s="317">
        <f t="shared" si="10"/>
        <v>0</v>
      </c>
      <c r="G125" s="305">
        <v>0</v>
      </c>
      <c r="H125" s="318">
        <f t="shared" si="14"/>
        <v>0</v>
      </c>
      <c r="I125" s="319">
        <f t="shared" si="11"/>
        <v>0</v>
      </c>
      <c r="L125" s="158" t="s">
        <v>184</v>
      </c>
      <c r="M125" s="159" t="s">
        <v>513</v>
      </c>
      <c r="N125" s="168" t="s">
        <v>445</v>
      </c>
      <c r="O125" s="115">
        <v>2411</v>
      </c>
      <c r="P125" s="113">
        <v>0.7</v>
      </c>
      <c r="Q125" s="119">
        <v>292</v>
      </c>
      <c r="R125" s="246">
        <v>3.2439999999999997E-2</v>
      </c>
      <c r="S125" s="169">
        <v>0.5</v>
      </c>
    </row>
    <row r="126" spans="1:19" s="6" customFormat="1" ht="32.1" customHeight="1">
      <c r="A126" s="13"/>
      <c r="B126" s="313" t="str">
        <f t="shared" si="12"/>
        <v>なし２類　　　　　　　　　　　　　　　　　　　　(北部統括支所管内)</v>
      </c>
      <c r="C126" s="314" t="str">
        <f t="shared" si="13"/>
        <v>果樹共済(半相殺減収総合方式)</v>
      </c>
      <c r="D126" s="315">
        <v>0</v>
      </c>
      <c r="E126" s="316">
        <f t="shared" si="9"/>
        <v>0</v>
      </c>
      <c r="F126" s="317">
        <f t="shared" si="10"/>
        <v>0</v>
      </c>
      <c r="G126" s="305">
        <v>0</v>
      </c>
      <c r="H126" s="318">
        <f t="shared" si="14"/>
        <v>0</v>
      </c>
      <c r="I126" s="319">
        <f t="shared" si="11"/>
        <v>0</v>
      </c>
      <c r="L126" s="158" t="s">
        <v>184</v>
      </c>
      <c r="M126" s="159" t="s">
        <v>514</v>
      </c>
      <c r="N126" s="168" t="s">
        <v>445</v>
      </c>
      <c r="O126" s="115">
        <v>2859</v>
      </c>
      <c r="P126" s="113">
        <v>0.7</v>
      </c>
      <c r="Q126" s="119">
        <v>255</v>
      </c>
      <c r="R126" s="246">
        <v>1.2789999999999999E-2</v>
      </c>
      <c r="S126" s="169">
        <v>0.5</v>
      </c>
    </row>
    <row r="127" spans="1:19" s="6" customFormat="1" ht="32.1" customHeight="1">
      <c r="A127" s="13"/>
      <c r="B127" s="313" t="str">
        <f t="shared" si="12"/>
        <v>なし２類　　　　　　　　　　　　　　　　　　　　(東部統括支所管内)</v>
      </c>
      <c r="C127" s="314" t="str">
        <f t="shared" si="13"/>
        <v>果樹共済(半相殺減収総合方式)</v>
      </c>
      <c r="D127" s="315">
        <v>0</v>
      </c>
      <c r="E127" s="316">
        <f t="shared" si="9"/>
        <v>0</v>
      </c>
      <c r="F127" s="317">
        <f t="shared" si="10"/>
        <v>0</v>
      </c>
      <c r="G127" s="305">
        <v>0</v>
      </c>
      <c r="H127" s="318">
        <f t="shared" si="14"/>
        <v>0</v>
      </c>
      <c r="I127" s="319">
        <f t="shared" si="11"/>
        <v>0</v>
      </c>
      <c r="L127" s="158" t="s">
        <v>184</v>
      </c>
      <c r="M127" s="159" t="s">
        <v>515</v>
      </c>
      <c r="N127" s="168" t="s">
        <v>445</v>
      </c>
      <c r="O127" s="115">
        <v>2455</v>
      </c>
      <c r="P127" s="113">
        <v>0.7</v>
      </c>
      <c r="Q127" s="119">
        <v>284</v>
      </c>
      <c r="R127" s="246">
        <v>4.3860000000000003E-2</v>
      </c>
      <c r="S127" s="169">
        <v>0.5</v>
      </c>
    </row>
    <row r="128" spans="1:19" s="6" customFormat="1" ht="32.1" customHeight="1">
      <c r="A128" s="13"/>
      <c r="B128" s="313" t="str">
        <f t="shared" si="12"/>
        <v>なし３類　　　　　　　　　　　　　　　　　　　　(中部統括支所管内)</v>
      </c>
      <c r="C128" s="314" t="str">
        <f t="shared" si="13"/>
        <v>果樹共済(半相殺減収総合方式)</v>
      </c>
      <c r="D128" s="315">
        <v>0</v>
      </c>
      <c r="E128" s="316">
        <f t="shared" si="9"/>
        <v>0</v>
      </c>
      <c r="F128" s="317">
        <f t="shared" si="10"/>
        <v>0</v>
      </c>
      <c r="G128" s="305">
        <v>0</v>
      </c>
      <c r="H128" s="318">
        <f t="shared" si="14"/>
        <v>0</v>
      </c>
      <c r="I128" s="319">
        <f t="shared" si="11"/>
        <v>0</v>
      </c>
      <c r="L128" s="158" t="s">
        <v>184</v>
      </c>
      <c r="M128" s="159" t="s">
        <v>516</v>
      </c>
      <c r="N128" s="168" t="s">
        <v>445</v>
      </c>
      <c r="O128" s="115">
        <v>3037</v>
      </c>
      <c r="P128" s="113">
        <v>0.7</v>
      </c>
      <c r="Q128" s="119">
        <v>239</v>
      </c>
      <c r="R128" s="246">
        <v>3.3160000000000002E-2</v>
      </c>
      <c r="S128" s="169">
        <v>0.5</v>
      </c>
    </row>
    <row r="129" spans="1:19" s="6" customFormat="1" ht="32.1" customHeight="1">
      <c r="A129" s="13"/>
      <c r="B129" s="313" t="str">
        <f t="shared" si="12"/>
        <v>なし３類　　　　　　　　　　　　　　　　　　　　(北部統括支所管内)</v>
      </c>
      <c r="C129" s="314" t="str">
        <f t="shared" si="13"/>
        <v>果樹共済(半相殺減収総合方式)</v>
      </c>
      <c r="D129" s="315">
        <v>0</v>
      </c>
      <c r="E129" s="316">
        <f t="shared" si="9"/>
        <v>0</v>
      </c>
      <c r="F129" s="317">
        <f t="shared" si="10"/>
        <v>0</v>
      </c>
      <c r="G129" s="305">
        <v>0</v>
      </c>
      <c r="H129" s="318">
        <f t="shared" si="14"/>
        <v>0</v>
      </c>
      <c r="I129" s="319">
        <f t="shared" si="11"/>
        <v>0</v>
      </c>
      <c r="L129" s="158" t="s">
        <v>184</v>
      </c>
      <c r="M129" s="159" t="s">
        <v>517</v>
      </c>
      <c r="N129" s="168" t="s">
        <v>445</v>
      </c>
      <c r="O129" s="115">
        <v>3265</v>
      </c>
      <c r="P129" s="113">
        <v>0.7</v>
      </c>
      <c r="Q129" s="119">
        <v>276</v>
      </c>
      <c r="R129" s="246">
        <v>1.197E-2</v>
      </c>
      <c r="S129" s="169">
        <v>0.5</v>
      </c>
    </row>
    <row r="130" spans="1:19" s="6" customFormat="1" ht="32.1" customHeight="1">
      <c r="A130" s="13"/>
      <c r="B130" s="313" t="str">
        <f t="shared" si="12"/>
        <v>なし３類　　　　　　　　　　　　　　　　　　　　　　　(東部統括支所管内)</v>
      </c>
      <c r="C130" s="314" t="str">
        <f t="shared" si="13"/>
        <v>果樹共済(半相殺減収総合方式)</v>
      </c>
      <c r="D130" s="315">
        <v>0</v>
      </c>
      <c r="E130" s="316">
        <f t="shared" si="9"/>
        <v>0</v>
      </c>
      <c r="F130" s="317">
        <f t="shared" si="10"/>
        <v>0</v>
      </c>
      <c r="G130" s="305">
        <v>0</v>
      </c>
      <c r="H130" s="318">
        <f t="shared" si="14"/>
        <v>0</v>
      </c>
      <c r="I130" s="319">
        <f t="shared" si="11"/>
        <v>0</v>
      </c>
      <c r="L130" s="158" t="s">
        <v>184</v>
      </c>
      <c r="M130" s="159" t="s">
        <v>518</v>
      </c>
      <c r="N130" s="168" t="s">
        <v>445</v>
      </c>
      <c r="O130" s="115">
        <v>3106</v>
      </c>
      <c r="P130" s="113">
        <v>0.7</v>
      </c>
      <c r="Q130" s="119">
        <v>251</v>
      </c>
      <c r="R130" s="246">
        <v>4.2624000000000002E-2</v>
      </c>
      <c r="S130" s="169">
        <v>0.5</v>
      </c>
    </row>
    <row r="131" spans="1:19" s="6" customFormat="1" ht="32.1" customHeight="1">
      <c r="A131" s="13"/>
      <c r="B131" s="313" t="str">
        <f t="shared" si="12"/>
        <v>なし1類　　　　　　　　　　　　　　　　　　　　　　　　(中部統括支所管内)</v>
      </c>
      <c r="C131" s="314" t="str">
        <f t="shared" si="13"/>
        <v>果樹共済(樹園地減収総合方式)</v>
      </c>
      <c r="D131" s="315">
        <v>0</v>
      </c>
      <c r="E131" s="316">
        <f t="shared" si="9"/>
        <v>0</v>
      </c>
      <c r="F131" s="317">
        <f t="shared" si="10"/>
        <v>0</v>
      </c>
      <c r="G131" s="305">
        <v>0</v>
      </c>
      <c r="H131" s="318">
        <f t="shared" si="14"/>
        <v>0</v>
      </c>
      <c r="I131" s="319">
        <f t="shared" si="11"/>
        <v>0</v>
      </c>
      <c r="L131" s="158" t="s">
        <v>184</v>
      </c>
      <c r="M131" s="159" t="s">
        <v>519</v>
      </c>
      <c r="N131" s="168" t="s">
        <v>450</v>
      </c>
      <c r="O131" s="115">
        <v>1805</v>
      </c>
      <c r="P131" s="113">
        <v>0.6</v>
      </c>
      <c r="Q131" s="119">
        <v>293</v>
      </c>
      <c r="R131" s="246">
        <v>1.222E-2</v>
      </c>
      <c r="S131" s="169">
        <v>0.5</v>
      </c>
    </row>
    <row r="132" spans="1:19" s="6" customFormat="1" ht="32.1" customHeight="1">
      <c r="A132" s="13"/>
      <c r="B132" s="313" t="str">
        <f t="shared" si="12"/>
        <v>なし1類　　　　　　　　　　　　　　　　　　　　(北部統括支所管内)</v>
      </c>
      <c r="C132" s="314" t="str">
        <f t="shared" si="13"/>
        <v>果樹共済(樹園地減収総合方式)</v>
      </c>
      <c r="D132" s="315">
        <v>0</v>
      </c>
      <c r="E132" s="316">
        <f t="shared" si="9"/>
        <v>0</v>
      </c>
      <c r="F132" s="317">
        <f t="shared" si="10"/>
        <v>0</v>
      </c>
      <c r="G132" s="305">
        <v>0</v>
      </c>
      <c r="H132" s="318">
        <f t="shared" si="14"/>
        <v>0</v>
      </c>
      <c r="I132" s="319">
        <f t="shared" si="11"/>
        <v>0</v>
      </c>
      <c r="L132" s="158" t="s">
        <v>184</v>
      </c>
      <c r="M132" s="159" t="s">
        <v>520</v>
      </c>
      <c r="N132" s="168" t="s">
        <v>450</v>
      </c>
      <c r="O132" s="115">
        <v>2276</v>
      </c>
      <c r="P132" s="113">
        <v>0.6</v>
      </c>
      <c r="Q132" s="119">
        <v>293</v>
      </c>
      <c r="R132" s="246">
        <v>1.7129999999999999E-2</v>
      </c>
      <c r="S132" s="169">
        <v>0.5</v>
      </c>
    </row>
    <row r="133" spans="1:19" s="6" customFormat="1" ht="32.1" customHeight="1">
      <c r="A133" s="13"/>
      <c r="B133" s="313" t="str">
        <f t="shared" si="12"/>
        <v>なし１類　　　　　　　　　　　　　　　(東部統括支所管内)</v>
      </c>
      <c r="C133" s="314" t="str">
        <f t="shared" si="13"/>
        <v>果樹共済(樹園地減収総合方式)</v>
      </c>
      <c r="D133" s="315">
        <v>0</v>
      </c>
      <c r="E133" s="316">
        <f t="shared" si="9"/>
        <v>0</v>
      </c>
      <c r="F133" s="317">
        <f t="shared" si="10"/>
        <v>0</v>
      </c>
      <c r="G133" s="305">
        <v>0</v>
      </c>
      <c r="H133" s="318">
        <f t="shared" si="14"/>
        <v>0</v>
      </c>
      <c r="I133" s="319">
        <f t="shared" si="11"/>
        <v>0</v>
      </c>
      <c r="L133" s="158" t="s">
        <v>184</v>
      </c>
      <c r="M133" s="159" t="s">
        <v>521</v>
      </c>
      <c r="N133" s="168" t="s">
        <v>450</v>
      </c>
      <c r="O133" s="115">
        <v>2280</v>
      </c>
      <c r="P133" s="113">
        <v>0.6</v>
      </c>
      <c r="Q133" s="119">
        <v>293</v>
      </c>
      <c r="R133" s="246">
        <v>2.2249999999999999E-2</v>
      </c>
      <c r="S133" s="169">
        <v>0.5</v>
      </c>
    </row>
    <row r="134" spans="1:19" s="6" customFormat="1" ht="32.1" customHeight="1">
      <c r="A134" s="13"/>
      <c r="B134" s="313" t="str">
        <f t="shared" si="12"/>
        <v>なし２類　　　　　　　　　　　　　　　　　　　(中部統括支所管内)</v>
      </c>
      <c r="C134" s="314" t="str">
        <f t="shared" si="13"/>
        <v>果樹共済(樹園地減収総合方式)</v>
      </c>
      <c r="D134" s="315">
        <v>0</v>
      </c>
      <c r="E134" s="316">
        <f t="shared" si="9"/>
        <v>0</v>
      </c>
      <c r="F134" s="317">
        <f t="shared" si="10"/>
        <v>0</v>
      </c>
      <c r="G134" s="305">
        <v>0</v>
      </c>
      <c r="H134" s="318">
        <f t="shared" si="14"/>
        <v>0</v>
      </c>
      <c r="I134" s="319">
        <f t="shared" si="11"/>
        <v>0</v>
      </c>
      <c r="L134" s="158" t="s">
        <v>184</v>
      </c>
      <c r="M134" s="159" t="s">
        <v>522</v>
      </c>
      <c r="N134" s="168" t="s">
        <v>450</v>
      </c>
      <c r="O134" s="115">
        <v>2491</v>
      </c>
      <c r="P134" s="113">
        <v>0.6</v>
      </c>
      <c r="Q134" s="119">
        <v>343</v>
      </c>
      <c r="R134" s="246">
        <v>1.1849999999999999E-2</v>
      </c>
      <c r="S134" s="169">
        <v>0.5</v>
      </c>
    </row>
    <row r="135" spans="1:19" s="6" customFormat="1" ht="32.1" customHeight="1">
      <c r="A135" s="13"/>
      <c r="B135" s="313" t="str">
        <f t="shared" si="12"/>
        <v>なし２類　　　　　　　　　　　　　　　　　　　　　(北部統括支所管内)</v>
      </c>
      <c r="C135" s="314" t="str">
        <f t="shared" si="13"/>
        <v>果樹共済(樹園地減収総合方式)</v>
      </c>
      <c r="D135" s="315">
        <v>0</v>
      </c>
      <c r="E135" s="316">
        <f t="shared" si="9"/>
        <v>0</v>
      </c>
      <c r="F135" s="317">
        <f t="shared" si="10"/>
        <v>0</v>
      </c>
      <c r="G135" s="305">
        <v>0</v>
      </c>
      <c r="H135" s="318">
        <f t="shared" si="14"/>
        <v>0</v>
      </c>
      <c r="I135" s="319">
        <f t="shared" si="11"/>
        <v>0</v>
      </c>
      <c r="L135" s="158" t="s">
        <v>184</v>
      </c>
      <c r="M135" s="159" t="s">
        <v>523</v>
      </c>
      <c r="N135" s="168" t="s">
        <v>450</v>
      </c>
      <c r="O135" s="115">
        <v>2898</v>
      </c>
      <c r="P135" s="113">
        <v>0.6</v>
      </c>
      <c r="Q135" s="119">
        <v>242</v>
      </c>
      <c r="R135" s="246">
        <v>2.0570000000000001E-2</v>
      </c>
      <c r="S135" s="169">
        <v>0.5</v>
      </c>
    </row>
    <row r="136" spans="1:19" s="6" customFormat="1" ht="32.1" customHeight="1">
      <c r="A136" s="13"/>
      <c r="B136" s="313" t="str">
        <f t="shared" si="12"/>
        <v>なし２類　　　　　　　　　　　　　　　　　　　　(東部統括支所管内)</v>
      </c>
      <c r="C136" s="314" t="str">
        <f t="shared" si="13"/>
        <v>果樹共済(樹園地減収総合方式)</v>
      </c>
      <c r="D136" s="315">
        <v>0</v>
      </c>
      <c r="E136" s="316">
        <f t="shared" si="9"/>
        <v>0</v>
      </c>
      <c r="F136" s="317">
        <f t="shared" si="10"/>
        <v>0</v>
      </c>
      <c r="G136" s="305">
        <v>0</v>
      </c>
      <c r="H136" s="318">
        <f t="shared" si="14"/>
        <v>0</v>
      </c>
      <c r="I136" s="319">
        <f t="shared" si="11"/>
        <v>0</v>
      </c>
      <c r="L136" s="158" t="s">
        <v>184</v>
      </c>
      <c r="M136" s="159" t="s">
        <v>515</v>
      </c>
      <c r="N136" s="168" t="s">
        <v>450</v>
      </c>
      <c r="O136" s="115">
        <v>2498</v>
      </c>
      <c r="P136" s="113">
        <v>0.6</v>
      </c>
      <c r="Q136" s="119">
        <v>279</v>
      </c>
      <c r="R136" s="246">
        <v>2.222E-2</v>
      </c>
      <c r="S136" s="169">
        <v>0.5</v>
      </c>
    </row>
    <row r="137" spans="1:19" s="6" customFormat="1" ht="32.1" customHeight="1">
      <c r="A137" s="13"/>
      <c r="B137" s="313" t="str">
        <f t="shared" si="12"/>
        <v>なし３類　　　　　　　　　　　　　　　　　　(中部統括支所管内)</v>
      </c>
      <c r="C137" s="314" t="str">
        <f t="shared" si="13"/>
        <v>果樹共済(樹園地減収総合方式)</v>
      </c>
      <c r="D137" s="315">
        <v>0</v>
      </c>
      <c r="E137" s="316">
        <f t="shared" si="9"/>
        <v>0</v>
      </c>
      <c r="F137" s="317">
        <f t="shared" si="10"/>
        <v>0</v>
      </c>
      <c r="G137" s="305">
        <v>0</v>
      </c>
      <c r="H137" s="318">
        <f t="shared" si="14"/>
        <v>0</v>
      </c>
      <c r="I137" s="319">
        <f t="shared" si="11"/>
        <v>0</v>
      </c>
      <c r="L137" s="158" t="s">
        <v>184</v>
      </c>
      <c r="M137" s="159" t="s">
        <v>524</v>
      </c>
      <c r="N137" s="168" t="s">
        <v>450</v>
      </c>
      <c r="O137" s="115">
        <v>3237</v>
      </c>
      <c r="P137" s="113">
        <v>0.6</v>
      </c>
      <c r="Q137" s="119">
        <v>253</v>
      </c>
      <c r="R137" s="246">
        <v>1.4109999999999999E-2</v>
      </c>
      <c r="S137" s="169">
        <v>0.5</v>
      </c>
    </row>
    <row r="138" spans="1:19" s="6" customFormat="1" ht="32.1" customHeight="1">
      <c r="A138" s="13"/>
      <c r="B138" s="313" t="str">
        <f t="shared" si="12"/>
        <v>なし３類　　　　　　　　　　　　　　　　　　　　　(東部統括支所管内)</v>
      </c>
      <c r="C138" s="314" t="str">
        <f t="shared" si="13"/>
        <v>果樹共済(樹園地減収総合方式)</v>
      </c>
      <c r="D138" s="315">
        <v>0</v>
      </c>
      <c r="E138" s="316">
        <f t="shared" si="9"/>
        <v>0</v>
      </c>
      <c r="F138" s="317">
        <f t="shared" si="10"/>
        <v>0</v>
      </c>
      <c r="G138" s="305">
        <v>0</v>
      </c>
      <c r="H138" s="318">
        <f t="shared" si="14"/>
        <v>0</v>
      </c>
      <c r="I138" s="319">
        <f t="shared" si="11"/>
        <v>0</v>
      </c>
      <c r="L138" s="158" t="s">
        <v>184</v>
      </c>
      <c r="M138" s="159" t="s">
        <v>525</v>
      </c>
      <c r="N138" s="168" t="s">
        <v>450</v>
      </c>
      <c r="O138" s="115">
        <v>2869</v>
      </c>
      <c r="P138" s="113">
        <v>0.6</v>
      </c>
      <c r="Q138" s="119">
        <v>273</v>
      </c>
      <c r="R138" s="246">
        <v>2.443E-2</v>
      </c>
      <c r="S138" s="169">
        <v>0.5</v>
      </c>
    </row>
    <row r="139" spans="1:19" s="6" customFormat="1" ht="32.1" customHeight="1">
      <c r="A139" s="13"/>
      <c r="B139" s="313" t="str">
        <f t="shared" si="12"/>
        <v>大豆　　　　　　　　　　　　　　　　(中部統括支所管内)</v>
      </c>
      <c r="C139" s="314" t="str">
        <f t="shared" si="13"/>
        <v>畑作物共済(全相殺方式)</v>
      </c>
      <c r="D139" s="315">
        <v>0</v>
      </c>
      <c r="E139" s="316">
        <f t="shared" si="9"/>
        <v>0</v>
      </c>
      <c r="F139" s="317">
        <f t="shared" si="10"/>
        <v>0</v>
      </c>
      <c r="G139" s="305">
        <v>0</v>
      </c>
      <c r="H139" s="318">
        <f t="shared" si="14"/>
        <v>0</v>
      </c>
      <c r="I139" s="319">
        <f t="shared" si="11"/>
        <v>0</v>
      </c>
      <c r="L139" s="158" t="s">
        <v>184</v>
      </c>
      <c r="M139" s="159" t="s">
        <v>526</v>
      </c>
      <c r="N139" s="168" t="s">
        <v>451</v>
      </c>
      <c r="O139" s="115">
        <v>112</v>
      </c>
      <c r="P139" s="113">
        <v>0.9</v>
      </c>
      <c r="Q139" s="119">
        <v>220</v>
      </c>
      <c r="R139" s="246">
        <v>5.5E-2</v>
      </c>
      <c r="S139" s="169">
        <v>0.55000000000000004</v>
      </c>
    </row>
    <row r="140" spans="1:19" s="6" customFormat="1" ht="32.1" customHeight="1">
      <c r="A140" s="13"/>
      <c r="B140" s="313" t="str">
        <f t="shared" si="12"/>
        <v>大豆　　　　　　　　　　　　　　　　　　　　　　(北部統括支所管内)</v>
      </c>
      <c r="C140" s="314" t="str">
        <f t="shared" si="13"/>
        <v>畑作物共済(全相殺方式)</v>
      </c>
      <c r="D140" s="315">
        <v>0</v>
      </c>
      <c r="E140" s="316">
        <f t="shared" si="9"/>
        <v>0</v>
      </c>
      <c r="F140" s="317">
        <f t="shared" si="10"/>
        <v>0</v>
      </c>
      <c r="G140" s="305">
        <v>0</v>
      </c>
      <c r="H140" s="318">
        <f t="shared" si="14"/>
        <v>0</v>
      </c>
      <c r="I140" s="319">
        <f t="shared" si="11"/>
        <v>0</v>
      </c>
      <c r="L140" s="158" t="s">
        <v>184</v>
      </c>
      <c r="M140" s="159" t="s">
        <v>527</v>
      </c>
      <c r="N140" s="168" t="s">
        <v>451</v>
      </c>
      <c r="O140" s="115">
        <v>104</v>
      </c>
      <c r="P140" s="113">
        <v>0.9</v>
      </c>
      <c r="Q140" s="119">
        <v>166</v>
      </c>
      <c r="R140" s="246">
        <v>7.8E-2</v>
      </c>
      <c r="S140" s="169">
        <v>0.55000000000000004</v>
      </c>
    </row>
    <row r="141" spans="1:19" s="6" customFormat="1" ht="32.1" customHeight="1">
      <c r="A141" s="13"/>
      <c r="B141" s="313" t="str">
        <f t="shared" si="12"/>
        <v>大豆　　　　　　　　　　　　　　　　　　　　(東部統括支所管内)</v>
      </c>
      <c r="C141" s="314" t="str">
        <f t="shared" si="13"/>
        <v>畑作物共済(全相殺方式)</v>
      </c>
      <c r="D141" s="315">
        <v>0</v>
      </c>
      <c r="E141" s="316">
        <f t="shared" si="9"/>
        <v>0</v>
      </c>
      <c r="F141" s="317">
        <f t="shared" si="10"/>
        <v>0</v>
      </c>
      <c r="G141" s="305">
        <v>0</v>
      </c>
      <c r="H141" s="318">
        <f t="shared" si="14"/>
        <v>0</v>
      </c>
      <c r="I141" s="319">
        <f t="shared" si="11"/>
        <v>0</v>
      </c>
      <c r="L141" s="158" t="s">
        <v>184</v>
      </c>
      <c r="M141" s="159" t="s">
        <v>528</v>
      </c>
      <c r="N141" s="168" t="s">
        <v>451</v>
      </c>
      <c r="O141" s="115">
        <v>87</v>
      </c>
      <c r="P141" s="113">
        <v>0.9</v>
      </c>
      <c r="Q141" s="119">
        <v>107</v>
      </c>
      <c r="R141" s="246">
        <v>0.113</v>
      </c>
      <c r="S141" s="169">
        <v>0.55000000000000004</v>
      </c>
    </row>
    <row r="142" spans="1:19" s="6" customFormat="1" ht="32.1" customHeight="1">
      <c r="A142" s="13"/>
      <c r="B142" s="313" t="str">
        <f t="shared" si="12"/>
        <v>大豆　　　　　　　　　　　　　　　　　　(中部統括支所管内)</v>
      </c>
      <c r="C142" s="314" t="str">
        <f t="shared" si="13"/>
        <v>畑作物共済(一筆方式)</v>
      </c>
      <c r="D142" s="315">
        <v>0</v>
      </c>
      <c r="E142" s="316">
        <f t="shared" si="9"/>
        <v>0</v>
      </c>
      <c r="F142" s="317">
        <f t="shared" si="10"/>
        <v>0</v>
      </c>
      <c r="G142" s="305">
        <v>0</v>
      </c>
      <c r="H142" s="318">
        <f t="shared" si="14"/>
        <v>0</v>
      </c>
      <c r="I142" s="319">
        <f t="shared" si="11"/>
        <v>0</v>
      </c>
      <c r="L142" s="158" t="s">
        <v>184</v>
      </c>
      <c r="M142" s="159" t="s">
        <v>529</v>
      </c>
      <c r="N142" s="168" t="s">
        <v>452</v>
      </c>
      <c r="O142" s="115">
        <v>98</v>
      </c>
      <c r="P142" s="113">
        <v>0.7</v>
      </c>
      <c r="Q142" s="119">
        <v>186</v>
      </c>
      <c r="R142" s="246">
        <v>3.7999999999999999E-2</v>
      </c>
      <c r="S142" s="169">
        <v>0.55000000000000004</v>
      </c>
    </row>
    <row r="143" spans="1:19" s="6" customFormat="1" ht="32.1" customHeight="1">
      <c r="A143" s="13"/>
      <c r="B143" s="313" t="str">
        <f t="shared" si="12"/>
        <v>大豆　　　　　　　　　　　　　　　　　　　　　(北部統括支所管内)</v>
      </c>
      <c r="C143" s="314" t="str">
        <f t="shared" si="13"/>
        <v>畑作物共済(一筆方式)</v>
      </c>
      <c r="D143" s="315">
        <v>0</v>
      </c>
      <c r="E143" s="316">
        <f t="shared" si="9"/>
        <v>0</v>
      </c>
      <c r="F143" s="317">
        <f t="shared" si="10"/>
        <v>0</v>
      </c>
      <c r="G143" s="305">
        <v>0</v>
      </c>
      <c r="H143" s="318">
        <f t="shared" si="14"/>
        <v>0</v>
      </c>
      <c r="I143" s="319">
        <f t="shared" si="11"/>
        <v>0</v>
      </c>
      <c r="L143" s="158" t="s">
        <v>184</v>
      </c>
      <c r="M143" s="159" t="s">
        <v>530</v>
      </c>
      <c r="N143" s="168" t="s">
        <v>452</v>
      </c>
      <c r="O143" s="115">
        <v>138</v>
      </c>
      <c r="P143" s="113">
        <v>0.7</v>
      </c>
      <c r="Q143" s="119">
        <v>111</v>
      </c>
      <c r="R143" s="246">
        <v>5.3999999999999999E-2</v>
      </c>
      <c r="S143" s="169">
        <v>0.55000000000000004</v>
      </c>
    </row>
    <row r="144" spans="1:19" s="6" customFormat="1" ht="32.1" customHeight="1">
      <c r="A144" s="13"/>
      <c r="B144" s="313" t="str">
        <f t="shared" si="12"/>
        <v>茶1類(防霜施設あり：在来種)</v>
      </c>
      <c r="C144" s="314" t="str">
        <f t="shared" si="13"/>
        <v>茶共済(半相殺方式)</v>
      </c>
      <c r="D144" s="315">
        <v>0</v>
      </c>
      <c r="E144" s="316">
        <f t="shared" si="9"/>
        <v>0</v>
      </c>
      <c r="F144" s="317">
        <f t="shared" si="10"/>
        <v>0</v>
      </c>
      <c r="G144" s="305">
        <v>0</v>
      </c>
      <c r="H144" s="318">
        <f t="shared" si="14"/>
        <v>0</v>
      </c>
      <c r="I144" s="319">
        <f t="shared" si="11"/>
        <v>0</v>
      </c>
      <c r="L144" s="158" t="s">
        <v>184</v>
      </c>
      <c r="M144" s="159" t="s">
        <v>454</v>
      </c>
      <c r="N144" s="168" t="s">
        <v>458</v>
      </c>
      <c r="O144" s="115">
        <v>173</v>
      </c>
      <c r="P144" s="113">
        <v>0.7</v>
      </c>
      <c r="Q144" s="119">
        <v>190</v>
      </c>
      <c r="R144" s="246">
        <v>5.2999999999999999E-2</v>
      </c>
      <c r="S144" s="169">
        <v>0.55000000000000004</v>
      </c>
    </row>
    <row r="145" spans="1:19" s="6" customFormat="1" ht="32.1" customHeight="1">
      <c r="A145" s="13"/>
      <c r="B145" s="313" t="str">
        <f t="shared" si="12"/>
        <v>茶2類(防霜施設あり：在来種以外の品種)</v>
      </c>
      <c r="C145" s="314" t="str">
        <f t="shared" si="13"/>
        <v>茶共済(半相殺方式)</v>
      </c>
      <c r="D145" s="315">
        <v>0</v>
      </c>
      <c r="E145" s="316">
        <f t="shared" si="9"/>
        <v>0</v>
      </c>
      <c r="F145" s="317">
        <f t="shared" si="10"/>
        <v>0</v>
      </c>
      <c r="G145" s="305">
        <v>0</v>
      </c>
      <c r="H145" s="318">
        <f t="shared" si="14"/>
        <v>0</v>
      </c>
      <c r="I145" s="319">
        <f t="shared" si="11"/>
        <v>0</v>
      </c>
      <c r="L145" s="158" t="s">
        <v>184</v>
      </c>
      <c r="M145" s="159" t="s">
        <v>455</v>
      </c>
      <c r="N145" s="168" t="s">
        <v>458</v>
      </c>
      <c r="O145" s="115">
        <v>244</v>
      </c>
      <c r="P145" s="113">
        <v>0.7</v>
      </c>
      <c r="Q145" s="119">
        <v>360</v>
      </c>
      <c r="R145" s="246">
        <v>5.2999999999999999E-2</v>
      </c>
      <c r="S145" s="169">
        <v>0.55000000000000004</v>
      </c>
    </row>
    <row r="146" spans="1:19" s="6" customFormat="1" ht="32.1" customHeight="1">
      <c r="A146" s="13"/>
      <c r="B146" s="313" t="str">
        <f t="shared" si="12"/>
        <v>茶３類(防霜施設なし：在来種)</v>
      </c>
      <c r="C146" s="314" t="str">
        <f t="shared" si="13"/>
        <v>茶共済(半相殺方式)</v>
      </c>
      <c r="D146" s="315">
        <v>0</v>
      </c>
      <c r="E146" s="316">
        <f t="shared" si="9"/>
        <v>0</v>
      </c>
      <c r="F146" s="317">
        <f t="shared" si="10"/>
        <v>0</v>
      </c>
      <c r="G146" s="305">
        <v>0</v>
      </c>
      <c r="H146" s="318">
        <f t="shared" si="14"/>
        <v>0</v>
      </c>
      <c r="I146" s="319">
        <f t="shared" si="11"/>
        <v>0</v>
      </c>
      <c r="L146" s="158" t="s">
        <v>184</v>
      </c>
      <c r="M146" s="159" t="s">
        <v>456</v>
      </c>
      <c r="N146" s="168" t="s">
        <v>458</v>
      </c>
      <c r="O146" s="115">
        <v>159</v>
      </c>
      <c r="P146" s="113">
        <v>0.7</v>
      </c>
      <c r="Q146" s="119">
        <v>190</v>
      </c>
      <c r="R146" s="246">
        <v>0.182</v>
      </c>
      <c r="S146" s="169">
        <v>0.55000000000000004</v>
      </c>
    </row>
    <row r="147" spans="1:19" s="6" customFormat="1" ht="32.1" customHeight="1">
      <c r="A147" s="13"/>
      <c r="B147" s="313" t="str">
        <f t="shared" si="12"/>
        <v>茶4類(防霜施設なし：在来種以外の品種)</v>
      </c>
      <c r="C147" s="314" t="str">
        <f t="shared" si="13"/>
        <v>茶共済(半相殺方式)</v>
      </c>
      <c r="D147" s="315">
        <v>0</v>
      </c>
      <c r="E147" s="316">
        <f t="shared" si="9"/>
        <v>0</v>
      </c>
      <c r="F147" s="317">
        <f t="shared" si="10"/>
        <v>0</v>
      </c>
      <c r="G147" s="305">
        <v>0</v>
      </c>
      <c r="H147" s="318">
        <f t="shared" si="14"/>
        <v>0</v>
      </c>
      <c r="I147" s="319">
        <f t="shared" si="11"/>
        <v>0</v>
      </c>
      <c r="L147" s="158" t="s">
        <v>184</v>
      </c>
      <c r="M147" s="159" t="s">
        <v>457</v>
      </c>
      <c r="N147" s="168" t="s">
        <v>458</v>
      </c>
      <c r="O147" s="115">
        <v>228</v>
      </c>
      <c r="P147" s="113">
        <v>0.7</v>
      </c>
      <c r="Q147" s="119">
        <v>360</v>
      </c>
      <c r="R147" s="246">
        <v>0.14299999999999999</v>
      </c>
      <c r="S147" s="169">
        <v>0.55000000000000004</v>
      </c>
    </row>
    <row r="148" spans="1:19" s="6" customFormat="1" ht="32.1" customHeight="1">
      <c r="A148" s="13"/>
      <c r="B148" s="313" t="str">
        <f t="shared" si="12"/>
        <v>茶6類(被覆栽培：在来種以外の品種)　　　　　　　　　　　　　　　()</v>
      </c>
      <c r="C148" s="314" t="str">
        <f t="shared" si="13"/>
        <v>茶共済(半相殺方式)</v>
      </c>
      <c r="D148" s="315">
        <v>0</v>
      </c>
      <c r="E148" s="316">
        <f t="shared" si="9"/>
        <v>0</v>
      </c>
      <c r="F148" s="317">
        <f t="shared" si="10"/>
        <v>0</v>
      </c>
      <c r="G148" s="305">
        <v>0</v>
      </c>
      <c r="H148" s="318">
        <f t="shared" si="14"/>
        <v>0</v>
      </c>
      <c r="I148" s="319">
        <f t="shared" si="11"/>
        <v>0</v>
      </c>
      <c r="L148" s="158" t="s">
        <v>184</v>
      </c>
      <c r="M148" s="159" t="s">
        <v>453</v>
      </c>
      <c r="N148" s="168" t="s">
        <v>458</v>
      </c>
      <c r="O148" s="115">
        <v>273</v>
      </c>
      <c r="P148" s="113">
        <v>0.7</v>
      </c>
      <c r="Q148" s="119">
        <v>760</v>
      </c>
      <c r="R148" s="246">
        <v>4.1000000000000002E-2</v>
      </c>
      <c r="S148" s="169">
        <v>0.55000000000000004</v>
      </c>
    </row>
    <row r="149" spans="1:19" s="6" customFormat="1" ht="32.1" customHeight="1">
      <c r="A149" s="13"/>
      <c r="B149" s="313" t="str">
        <f t="shared" si="12"/>
        <v>スイートコーン</v>
      </c>
      <c r="C149" s="314" t="str">
        <f t="shared" si="13"/>
        <v>畑作物共済(全相殺方式)</v>
      </c>
      <c r="D149" s="315">
        <v>0</v>
      </c>
      <c r="E149" s="316">
        <f t="shared" si="9"/>
        <v>0</v>
      </c>
      <c r="F149" s="317">
        <f t="shared" si="10"/>
        <v>0</v>
      </c>
      <c r="G149" s="305">
        <v>0</v>
      </c>
      <c r="H149" s="318">
        <f t="shared" si="14"/>
        <v>0</v>
      </c>
      <c r="I149" s="319">
        <f t="shared" si="11"/>
        <v>0</v>
      </c>
      <c r="L149" s="158" t="s">
        <v>184</v>
      </c>
      <c r="M149" s="159" t="s">
        <v>109</v>
      </c>
      <c r="N149" s="168" t="s">
        <v>451</v>
      </c>
      <c r="O149" s="115">
        <v>810</v>
      </c>
      <c r="P149" s="113">
        <v>0.8</v>
      </c>
      <c r="Q149" s="119">
        <v>219</v>
      </c>
      <c r="R149" s="246">
        <v>3.2000000000000001E-2</v>
      </c>
      <c r="S149" s="169">
        <v>0.55000000000000004</v>
      </c>
    </row>
    <row r="150" spans="1:19" s="6" customFormat="1" ht="32.1" customHeight="1">
      <c r="A150" s="13"/>
      <c r="B150" s="313" t="str">
        <f t="shared" si="12"/>
        <v>春蚕繭　　　　　　　　　　　　　　　　　　　　(中部統括支所管内)</v>
      </c>
      <c r="C150" s="314" t="str">
        <f t="shared" si="13"/>
        <v>畑作物共済(蚕繭共済)</v>
      </c>
      <c r="D150" s="315">
        <v>0</v>
      </c>
      <c r="E150" s="316">
        <f t="shared" si="9"/>
        <v>0</v>
      </c>
      <c r="F150" s="317">
        <f t="shared" si="10"/>
        <v>0</v>
      </c>
      <c r="G150" s="305">
        <v>0</v>
      </c>
      <c r="H150" s="318">
        <f t="shared" si="14"/>
        <v>0</v>
      </c>
      <c r="I150" s="319">
        <f t="shared" si="11"/>
        <v>0</v>
      </c>
      <c r="L150" s="158" t="s">
        <v>184</v>
      </c>
      <c r="M150" s="159" t="s">
        <v>531</v>
      </c>
      <c r="N150" s="168" t="s">
        <v>461</v>
      </c>
      <c r="O150" s="115">
        <v>356</v>
      </c>
      <c r="P150" s="113">
        <v>0.8</v>
      </c>
      <c r="Q150" s="119">
        <v>2150</v>
      </c>
      <c r="R150" s="246">
        <v>4.4799999999999996E-3</v>
      </c>
      <c r="S150" s="169">
        <v>0.5</v>
      </c>
    </row>
    <row r="151" spans="1:19" s="6" customFormat="1" ht="32.1" customHeight="1">
      <c r="A151" s="13"/>
      <c r="B151" s="313" t="str">
        <f t="shared" si="12"/>
        <v>春蚕繭　　　　　　　　　　　　　　　　　　　　(北部統括支所管内)</v>
      </c>
      <c r="C151" s="314" t="str">
        <f t="shared" si="13"/>
        <v>畑作物共済(蚕繭共済)</v>
      </c>
      <c r="D151" s="315">
        <v>0</v>
      </c>
      <c r="E151" s="316">
        <f t="shared" si="9"/>
        <v>0</v>
      </c>
      <c r="F151" s="317">
        <f t="shared" si="10"/>
        <v>0</v>
      </c>
      <c r="G151" s="305">
        <v>0</v>
      </c>
      <c r="H151" s="318">
        <f t="shared" si="14"/>
        <v>0</v>
      </c>
      <c r="I151" s="319">
        <f t="shared" si="11"/>
        <v>0</v>
      </c>
      <c r="L151" s="158" t="s">
        <v>184</v>
      </c>
      <c r="M151" s="159" t="s">
        <v>532</v>
      </c>
      <c r="N151" s="168" t="s">
        <v>461</v>
      </c>
      <c r="O151" s="115">
        <v>347</v>
      </c>
      <c r="P151" s="113">
        <v>0.8</v>
      </c>
      <c r="Q151" s="119">
        <v>2150</v>
      </c>
      <c r="R151" s="246">
        <v>9.3299999999999998E-3</v>
      </c>
      <c r="S151" s="169">
        <v>0.5</v>
      </c>
    </row>
    <row r="152" spans="1:19" s="6" customFormat="1" ht="32.1" customHeight="1">
      <c r="A152" s="13"/>
      <c r="B152" s="313" t="str">
        <f t="shared" si="12"/>
        <v>初秋蚕繭　　　　　　　　　　　　(中部統括支所管内)</v>
      </c>
      <c r="C152" s="314" t="str">
        <f t="shared" si="13"/>
        <v>畑作物共済(蚕繭共済)</v>
      </c>
      <c r="D152" s="315">
        <v>0</v>
      </c>
      <c r="E152" s="316">
        <f t="shared" ref="E152:E160" si="15">O152*D152/10</f>
        <v>0</v>
      </c>
      <c r="F152" s="317">
        <f t="shared" ref="F152:F160" si="16">E152*P152*Q152*R152*(1-S152)</f>
        <v>0</v>
      </c>
      <c r="G152" s="305">
        <v>0</v>
      </c>
      <c r="H152" s="318">
        <f t="shared" si="14"/>
        <v>0</v>
      </c>
      <c r="I152" s="319">
        <f t="shared" ref="I152:I160" si="17">IF((E152*P152-H152)*Q152&lt;0,0,(E152*P152-H152)*Q152)</f>
        <v>0</v>
      </c>
      <c r="L152" s="158" t="s">
        <v>184</v>
      </c>
      <c r="M152" s="159" t="s">
        <v>462</v>
      </c>
      <c r="N152" s="168" t="s">
        <v>461</v>
      </c>
      <c r="O152" s="115">
        <v>336</v>
      </c>
      <c r="P152" s="113">
        <v>0.8</v>
      </c>
      <c r="Q152" s="119">
        <v>2150</v>
      </c>
      <c r="R152" s="246">
        <v>2.419E-2</v>
      </c>
      <c r="S152" s="169">
        <v>0.5</v>
      </c>
    </row>
    <row r="153" spans="1:19" s="6" customFormat="1" ht="32.1" customHeight="1">
      <c r="A153" s="13"/>
      <c r="B153" s="313" t="str">
        <f t="shared" ref="B153:B154" si="18">M153</f>
        <v>初秋蚕繭　　　　　　　　　　　　(北部統括支所管内)</v>
      </c>
      <c r="C153" s="314" t="str">
        <f t="shared" ref="C153:C154" si="19">N153</f>
        <v>畑作物共済(蚕繭共済)</v>
      </c>
      <c r="D153" s="315">
        <v>0</v>
      </c>
      <c r="E153" s="316">
        <f t="shared" ref="E153:E154" si="20">O153*D153/10</f>
        <v>0</v>
      </c>
      <c r="F153" s="317">
        <f t="shared" ref="F153:F154" si="21">E153*P153*Q153*R153*(1-S153)</f>
        <v>0</v>
      </c>
      <c r="G153" s="305">
        <v>0</v>
      </c>
      <c r="H153" s="318">
        <f t="shared" ref="H153:H154" si="22">E153*(1-G153)</f>
        <v>0</v>
      </c>
      <c r="I153" s="319">
        <f t="shared" ref="I153:I154" si="23">IF((E153*P153-H153)*Q153&lt;0,0,(E153*P153-H153)*Q153)</f>
        <v>0</v>
      </c>
      <c r="L153" s="158" t="s">
        <v>184</v>
      </c>
      <c r="M153" s="159" t="s">
        <v>463</v>
      </c>
      <c r="N153" s="168" t="s">
        <v>461</v>
      </c>
      <c r="O153" s="115">
        <v>310</v>
      </c>
      <c r="P153" s="113">
        <v>0.8</v>
      </c>
      <c r="Q153" s="119">
        <v>2150</v>
      </c>
      <c r="R153" s="246">
        <v>1.9310000000000001E-2</v>
      </c>
      <c r="S153" s="169">
        <v>0.5</v>
      </c>
    </row>
    <row r="154" spans="1:19" s="6" customFormat="1" ht="32.1" customHeight="1">
      <c r="A154" s="13"/>
      <c r="B154" s="313" t="str">
        <f t="shared" si="18"/>
        <v>晩秋蚕繭　　　　　　　　　　　　(中部統括支所管内)</v>
      </c>
      <c r="C154" s="314" t="str">
        <f t="shared" si="19"/>
        <v>畑作物共済(蚕繭共済)</v>
      </c>
      <c r="D154" s="315">
        <v>0</v>
      </c>
      <c r="E154" s="316">
        <f t="shared" si="20"/>
        <v>0</v>
      </c>
      <c r="F154" s="317">
        <f t="shared" si="21"/>
        <v>0</v>
      </c>
      <c r="G154" s="305">
        <v>0</v>
      </c>
      <c r="H154" s="318">
        <f t="shared" si="22"/>
        <v>0</v>
      </c>
      <c r="I154" s="319">
        <f t="shared" si="23"/>
        <v>0</v>
      </c>
      <c r="L154" s="158" t="s">
        <v>184</v>
      </c>
      <c r="M154" s="159" t="s">
        <v>464</v>
      </c>
      <c r="N154" s="168" t="s">
        <v>461</v>
      </c>
      <c r="O154" s="115">
        <v>310</v>
      </c>
      <c r="P154" s="113">
        <v>0.8</v>
      </c>
      <c r="Q154" s="119">
        <v>2150</v>
      </c>
      <c r="R154" s="246">
        <v>5.5999999999999999E-3</v>
      </c>
      <c r="S154" s="169">
        <v>0.5</v>
      </c>
    </row>
    <row r="155" spans="1:19" s="6" customFormat="1" ht="32.1" customHeight="1">
      <c r="A155" s="13"/>
      <c r="B155" s="313" t="str">
        <f t="shared" ref="B155:B157" si="24">M155</f>
        <v>晩秋蚕繭　　　　　　　　　　　　(北部統括支所管内)</v>
      </c>
      <c r="C155" s="314" t="str">
        <f t="shared" ref="C155:C157" si="25">N155</f>
        <v>畑作物共済(蚕繭共済)</v>
      </c>
      <c r="D155" s="315">
        <v>0</v>
      </c>
      <c r="E155" s="316">
        <f t="shared" ref="E155:E157" si="26">O155*D155/10</f>
        <v>0</v>
      </c>
      <c r="F155" s="317">
        <f t="shared" ref="F155:F157" si="27">E155*P155*Q155*R155*(1-S155)</f>
        <v>0</v>
      </c>
      <c r="G155" s="305">
        <v>0</v>
      </c>
      <c r="H155" s="318">
        <f t="shared" ref="H155:H157" si="28">E155*(1-G155)</f>
        <v>0</v>
      </c>
      <c r="I155" s="319">
        <f t="shared" ref="I155:I157" si="29">IF((E155*P155-H155)*Q155&lt;0,0,(E155*P155-H155)*Q155)</f>
        <v>0</v>
      </c>
      <c r="L155" s="158" t="s">
        <v>184</v>
      </c>
      <c r="M155" s="159" t="s">
        <v>465</v>
      </c>
      <c r="N155" s="168" t="s">
        <v>461</v>
      </c>
      <c r="O155" s="115">
        <v>295.5</v>
      </c>
      <c r="P155" s="113">
        <v>0.8</v>
      </c>
      <c r="Q155" s="119">
        <v>2150</v>
      </c>
      <c r="R155" s="246">
        <v>1.532E-2</v>
      </c>
      <c r="S155" s="169">
        <v>0.5</v>
      </c>
    </row>
    <row r="156" spans="1:19" s="6" customFormat="1" ht="32.1" hidden="1" customHeight="1">
      <c r="A156" s="13"/>
      <c r="B156" s="313">
        <f t="shared" si="24"/>
        <v>0</v>
      </c>
      <c r="C156" s="314">
        <f t="shared" si="25"/>
        <v>0</v>
      </c>
      <c r="D156" s="315"/>
      <c r="E156" s="316">
        <f t="shared" si="26"/>
        <v>0</v>
      </c>
      <c r="F156" s="317">
        <f t="shared" si="27"/>
        <v>0</v>
      </c>
      <c r="G156" s="305">
        <v>0</v>
      </c>
      <c r="H156" s="318">
        <f t="shared" si="28"/>
        <v>0</v>
      </c>
      <c r="I156" s="319">
        <f t="shared" si="29"/>
        <v>0</v>
      </c>
      <c r="L156" s="158" t="s">
        <v>185</v>
      </c>
      <c r="M156" s="159"/>
      <c r="N156" s="168"/>
      <c r="O156" s="115">
        <v>0</v>
      </c>
      <c r="P156" s="113">
        <v>0</v>
      </c>
      <c r="Q156" s="119">
        <v>0</v>
      </c>
      <c r="R156" s="246">
        <v>0</v>
      </c>
      <c r="S156" s="169">
        <v>0</v>
      </c>
    </row>
    <row r="157" spans="1:19" s="6" customFormat="1" ht="32.1" hidden="1" customHeight="1">
      <c r="A157" s="13"/>
      <c r="B157" s="313">
        <f t="shared" si="24"/>
        <v>0</v>
      </c>
      <c r="C157" s="314">
        <f t="shared" si="25"/>
        <v>0</v>
      </c>
      <c r="D157" s="315"/>
      <c r="E157" s="316">
        <f t="shared" si="26"/>
        <v>0</v>
      </c>
      <c r="F157" s="317">
        <f t="shared" si="27"/>
        <v>0</v>
      </c>
      <c r="G157" s="305">
        <v>0</v>
      </c>
      <c r="H157" s="318">
        <f t="shared" si="28"/>
        <v>0</v>
      </c>
      <c r="I157" s="319">
        <f t="shared" si="29"/>
        <v>0</v>
      </c>
      <c r="L157" s="158" t="s">
        <v>185</v>
      </c>
      <c r="M157" s="159"/>
      <c r="N157" s="168"/>
      <c r="O157" s="115">
        <f>IFERROR(VLOOKUP(#REF!,制度比較１,5,FALSE),0)</f>
        <v>0</v>
      </c>
      <c r="P157" s="113">
        <f>IFERROR(VLOOKUP(#REF!,制度比較１,6,FALSE),0)</f>
        <v>0</v>
      </c>
      <c r="Q157" s="119">
        <f>IFERROR(VLOOKUP(#REF!,制度比較１,7,FALSE),0)</f>
        <v>0</v>
      </c>
      <c r="R157" s="246">
        <v>0</v>
      </c>
      <c r="S157" s="169">
        <f>IFERROR(VLOOKUP(#REF!,制度比較１,9,FALSE),0)</f>
        <v>0</v>
      </c>
    </row>
    <row r="158" spans="1:19" s="6" customFormat="1" ht="32.1" hidden="1" customHeight="1">
      <c r="A158" s="13"/>
      <c r="B158" s="313">
        <f t="shared" si="12"/>
        <v>0</v>
      </c>
      <c r="C158" s="314">
        <f t="shared" si="13"/>
        <v>0</v>
      </c>
      <c r="D158" s="315"/>
      <c r="E158" s="316">
        <f t="shared" si="15"/>
        <v>0</v>
      </c>
      <c r="F158" s="317">
        <f t="shared" si="16"/>
        <v>0</v>
      </c>
      <c r="G158" s="305">
        <v>0</v>
      </c>
      <c r="H158" s="318">
        <f t="shared" si="14"/>
        <v>0</v>
      </c>
      <c r="I158" s="319">
        <f t="shared" si="17"/>
        <v>0</v>
      </c>
      <c r="L158" s="158" t="s">
        <v>185</v>
      </c>
      <c r="M158" s="159"/>
      <c r="N158" s="168"/>
      <c r="O158" s="115">
        <f>IFERROR(VLOOKUP(#REF!,制度比較１,5,FALSE),0)</f>
        <v>0</v>
      </c>
      <c r="P158" s="113">
        <f>IFERROR(VLOOKUP(#REF!,制度比較１,6,FALSE),0)</f>
        <v>0</v>
      </c>
      <c r="Q158" s="119">
        <f>IFERROR(VLOOKUP(#REF!,制度比較１,7,FALSE),0)</f>
        <v>0</v>
      </c>
      <c r="R158" s="246">
        <v>0</v>
      </c>
      <c r="S158" s="169">
        <f>IFERROR(VLOOKUP(#REF!,制度比較１,9,FALSE),0)</f>
        <v>0</v>
      </c>
    </row>
    <row r="159" spans="1:19" s="6" customFormat="1" ht="32.1" hidden="1" customHeight="1">
      <c r="A159" s="13"/>
      <c r="B159" s="313">
        <f t="shared" si="12"/>
        <v>0</v>
      </c>
      <c r="C159" s="314">
        <f t="shared" si="13"/>
        <v>0</v>
      </c>
      <c r="D159" s="315"/>
      <c r="E159" s="316">
        <f t="shared" si="15"/>
        <v>0</v>
      </c>
      <c r="F159" s="317">
        <f t="shared" si="16"/>
        <v>0</v>
      </c>
      <c r="G159" s="305">
        <v>0</v>
      </c>
      <c r="H159" s="318">
        <f t="shared" si="14"/>
        <v>0</v>
      </c>
      <c r="I159" s="319">
        <f t="shared" si="17"/>
        <v>0</v>
      </c>
      <c r="L159" s="158" t="s">
        <v>185</v>
      </c>
      <c r="M159" s="159"/>
      <c r="N159" s="168"/>
      <c r="O159" s="115">
        <f>IFERROR(VLOOKUP(#REF!,制度比較１,5,FALSE),0)</f>
        <v>0</v>
      </c>
      <c r="P159" s="113">
        <f>IFERROR(VLOOKUP(#REF!,制度比較１,6,FALSE),0)</f>
        <v>0</v>
      </c>
      <c r="Q159" s="119">
        <f>IFERROR(VLOOKUP(#REF!,制度比較１,7,FALSE),0)</f>
        <v>0</v>
      </c>
      <c r="R159" s="246">
        <v>0</v>
      </c>
      <c r="S159" s="169">
        <f>IFERROR(VLOOKUP(#REF!,制度比較１,9,FALSE),0)</f>
        <v>0</v>
      </c>
    </row>
    <row r="160" spans="1:19" s="6" customFormat="1" ht="32.1" hidden="1" customHeight="1" thickBot="1">
      <c r="A160" s="13"/>
      <c r="B160" s="162">
        <f t="shared" si="12"/>
        <v>0</v>
      </c>
      <c r="C160" s="174">
        <f t="shared" si="13"/>
        <v>0</v>
      </c>
      <c r="D160" s="163"/>
      <c r="E160" s="141">
        <f t="shared" si="15"/>
        <v>0</v>
      </c>
      <c r="F160" s="52">
        <f t="shared" si="16"/>
        <v>0</v>
      </c>
      <c r="G160" s="112">
        <v>0</v>
      </c>
      <c r="H160" s="142">
        <f t="shared" si="14"/>
        <v>0</v>
      </c>
      <c r="I160" s="28">
        <f t="shared" si="17"/>
        <v>0</v>
      </c>
      <c r="L160" s="160" t="s">
        <v>185</v>
      </c>
      <c r="M160" s="161"/>
      <c r="N160" s="170"/>
      <c r="O160" s="116">
        <f>IFERROR(VLOOKUP(#REF!,制度比較１,5,FALSE),0)</f>
        <v>0</v>
      </c>
      <c r="P160" s="114">
        <f>IFERROR(VLOOKUP(#REF!,制度比較１,6,FALSE),0)</f>
        <v>0</v>
      </c>
      <c r="Q160" s="120">
        <f>IFERROR(VLOOKUP(#REF!,制度比較１,7,FALSE),0)</f>
        <v>0</v>
      </c>
      <c r="R160" s="247">
        <v>0</v>
      </c>
      <c r="S160" s="171">
        <f>IFERROR(VLOOKUP(#REF!,制度比較１,9,FALSE),0)</f>
        <v>0</v>
      </c>
    </row>
    <row r="161" spans="1:19" s="6" customFormat="1" ht="3.75" customHeight="1">
      <c r="A161" s="13"/>
      <c r="B161" s="62"/>
      <c r="C161" s="15"/>
      <c r="D161" s="15"/>
      <c r="E161" s="15"/>
      <c r="F161" s="15"/>
      <c r="G161" s="15"/>
      <c r="H161" s="15"/>
      <c r="I161" s="15"/>
      <c r="J161" s="17"/>
      <c r="K161" s="17"/>
      <c r="L161" s="17"/>
      <c r="M161" s="62"/>
      <c r="N161" s="15"/>
      <c r="O161" s="15"/>
      <c r="P161" s="15"/>
      <c r="Q161" s="15"/>
      <c r="R161" s="15"/>
      <c r="S161" s="15"/>
    </row>
    <row r="162" spans="1:19" ht="15" customHeight="1">
      <c r="A162" s="10"/>
      <c r="B162" s="61"/>
      <c r="C162" s="172"/>
      <c r="D162" s="10"/>
      <c r="E162" s="10"/>
      <c r="F162" s="10"/>
      <c r="G162" s="10"/>
      <c r="H162" s="10"/>
      <c r="I162" s="13"/>
      <c r="J162" s="19"/>
      <c r="K162" s="19"/>
      <c r="L162" s="19"/>
      <c r="M162" s="61"/>
      <c r="N162" s="10"/>
      <c r="O162" s="10"/>
      <c r="P162" s="13"/>
      <c r="Q162" s="10"/>
      <c r="R162" s="10"/>
      <c r="S162" s="10"/>
    </row>
    <row r="163" spans="1:19" s="6" customFormat="1" ht="15" customHeight="1">
      <c r="B163" s="20"/>
      <c r="C163" s="175"/>
      <c r="D163" s="20"/>
      <c r="E163" s="20"/>
      <c r="F163" s="20"/>
      <c r="G163" s="20"/>
      <c r="H163" s="20"/>
      <c r="I163" s="20"/>
      <c r="M163" s="20"/>
      <c r="N163" s="20"/>
      <c r="O163" s="20"/>
      <c r="P163" s="20"/>
      <c r="Q163" s="20"/>
      <c r="R163" s="20"/>
      <c r="S163" s="20"/>
    </row>
    <row r="164" spans="1:19" s="6" customFormat="1" ht="15" customHeight="1">
      <c r="B164" s="20"/>
      <c r="C164" s="175"/>
      <c r="D164" s="20"/>
      <c r="E164" s="20"/>
      <c r="F164" s="20"/>
      <c r="G164" s="20"/>
      <c r="H164" s="20"/>
      <c r="I164" s="20"/>
      <c r="M164" s="20"/>
      <c r="N164" s="20"/>
      <c r="O164" s="20"/>
      <c r="P164" s="20"/>
      <c r="Q164" s="20"/>
      <c r="R164" s="20"/>
      <c r="S164" s="20"/>
    </row>
    <row r="165" spans="1:19" s="6" customFormat="1" ht="15" customHeight="1">
      <c r="B165" s="20"/>
      <c r="C165" s="175"/>
      <c r="D165" s="20"/>
      <c r="E165" s="20"/>
      <c r="F165" s="20"/>
      <c r="G165" s="20"/>
      <c r="H165" s="20"/>
      <c r="I165" s="20"/>
      <c r="M165" s="20"/>
      <c r="N165" s="20"/>
      <c r="O165" s="20"/>
      <c r="P165" s="20"/>
      <c r="Q165" s="20"/>
      <c r="R165" s="20"/>
      <c r="S165" s="20"/>
    </row>
    <row r="166" spans="1:19" s="6" customFormat="1" ht="15" customHeight="1">
      <c r="B166" s="20"/>
      <c r="C166" s="175"/>
      <c r="D166" s="20"/>
      <c r="E166" s="20"/>
      <c r="F166" s="20"/>
      <c r="G166" s="20"/>
      <c r="H166" s="20"/>
      <c r="I166" s="20"/>
      <c r="M166" s="20"/>
      <c r="N166" s="20"/>
      <c r="O166" s="20"/>
      <c r="P166" s="20"/>
      <c r="Q166" s="20"/>
      <c r="R166" s="20"/>
      <c r="S166" s="20"/>
    </row>
    <row r="169" spans="1:19" s="6" customFormat="1" ht="15" customHeight="1">
      <c r="B169" s="21"/>
      <c r="C169" s="176"/>
      <c r="D169" s="21"/>
      <c r="E169" s="21"/>
      <c r="F169" s="21"/>
      <c r="G169" s="21"/>
      <c r="H169" s="21"/>
      <c r="I169" s="21"/>
      <c r="M169" s="21"/>
      <c r="N169" s="21"/>
      <c r="O169" s="21"/>
      <c r="P169" s="21"/>
      <c r="Q169" s="21"/>
      <c r="R169" s="21"/>
      <c r="S169" s="21"/>
    </row>
    <row r="170" spans="1:19" s="6" customFormat="1" ht="15" customHeight="1">
      <c r="B170" s="21"/>
      <c r="C170" s="176"/>
      <c r="D170" s="21"/>
      <c r="E170" s="21"/>
      <c r="F170" s="21"/>
      <c r="G170" s="21"/>
      <c r="H170" s="21"/>
      <c r="I170" s="21"/>
      <c r="M170" s="21"/>
      <c r="N170" s="21"/>
      <c r="O170" s="21"/>
      <c r="P170" s="21"/>
      <c r="Q170" s="21"/>
      <c r="R170" s="21"/>
      <c r="S170" s="21"/>
    </row>
    <row r="171" spans="1:19" s="6" customFormat="1" ht="15" customHeight="1">
      <c r="B171" s="21"/>
      <c r="C171" s="176"/>
      <c r="D171" s="21"/>
      <c r="E171" s="21"/>
      <c r="F171" s="21"/>
      <c r="G171" s="21"/>
      <c r="H171" s="21"/>
      <c r="I171" s="21"/>
      <c r="M171" s="21"/>
      <c r="N171" s="21"/>
      <c r="O171" s="21"/>
      <c r="P171" s="21"/>
      <c r="Q171" s="21"/>
      <c r="R171" s="21"/>
      <c r="S171" s="21"/>
    </row>
    <row r="172" spans="1:19" s="6" customFormat="1" ht="15" customHeight="1">
      <c r="B172" s="21"/>
      <c r="C172" s="176"/>
      <c r="D172" s="21"/>
      <c r="E172" s="21"/>
      <c r="F172" s="21"/>
      <c r="G172" s="21"/>
      <c r="H172" s="21"/>
      <c r="I172" s="21"/>
      <c r="M172" s="21"/>
      <c r="N172" s="21"/>
      <c r="O172" s="21"/>
      <c r="P172" s="21"/>
      <c r="Q172" s="21"/>
      <c r="R172" s="21"/>
      <c r="S172" s="21"/>
    </row>
    <row r="173" spans="1:19" s="6" customFormat="1" ht="15" customHeight="1">
      <c r="B173" s="21"/>
      <c r="C173" s="176"/>
      <c r="D173" s="21"/>
      <c r="E173" s="21"/>
      <c r="F173" s="21"/>
      <c r="G173" s="21"/>
      <c r="H173" s="21"/>
      <c r="I173" s="21"/>
      <c r="M173" s="21"/>
      <c r="N173" s="21"/>
      <c r="O173" s="21"/>
      <c r="P173" s="21"/>
      <c r="Q173" s="21"/>
      <c r="R173" s="21"/>
      <c r="S173" s="21"/>
    </row>
    <row r="174" spans="1:19" s="6" customFormat="1" ht="15" customHeight="1">
      <c r="B174" s="21"/>
      <c r="C174" s="176"/>
      <c r="D174" s="21"/>
      <c r="E174" s="21"/>
      <c r="F174" s="21"/>
      <c r="G174" s="21"/>
      <c r="H174" s="21"/>
      <c r="I174" s="21"/>
      <c r="M174" s="21"/>
      <c r="N174" s="21"/>
      <c r="O174" s="21"/>
      <c r="P174" s="21"/>
      <c r="Q174" s="21"/>
      <c r="R174" s="21"/>
      <c r="S174" s="21"/>
    </row>
  </sheetData>
  <sheetProtection sheet="1" objects="1" scenarios="1"/>
  <autoFilter ref="A13:S160">
    <filterColumn colId="11">
      <filters>
        <filter val="○"/>
      </filters>
    </filterColumn>
  </autoFilter>
  <mergeCells count="18">
    <mergeCell ref="L10:L13"/>
    <mergeCell ref="M10:M13"/>
    <mergeCell ref="B12:B13"/>
    <mergeCell ref="B9:B11"/>
    <mergeCell ref="F9:F10"/>
    <mergeCell ref="H9:H10"/>
    <mergeCell ref="G9:G10"/>
    <mergeCell ref="C12:I12"/>
    <mergeCell ref="E9:E10"/>
    <mergeCell ref="D9:D10"/>
    <mergeCell ref="C9:C10"/>
    <mergeCell ref="I9:I10"/>
    <mergeCell ref="S10:S12"/>
    <mergeCell ref="N10:N12"/>
    <mergeCell ref="O10:O12"/>
    <mergeCell ref="P10:P12"/>
    <mergeCell ref="Q10:Q12"/>
    <mergeCell ref="R10:R12"/>
  </mergeCells>
  <phoneticPr fontId="7"/>
  <dataValidations disablePrompts="1" count="2">
    <dataValidation type="list" allowBlank="1" showInputMessage="1" showErrorMessage="1" sqref="L14:L160">
      <formula1>"○,×"</formula1>
    </dataValidation>
    <dataValidation type="decimal" allowBlank="1" showInputMessage="1" showErrorMessage="1" sqref="G14:G160">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5" zoomScaleNormal="75"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349</v>
      </c>
      <c r="C2" s="40"/>
      <c r="D2" s="40"/>
      <c r="E2" s="40"/>
      <c r="F2" s="40"/>
      <c r="G2" s="40"/>
      <c r="H2" s="40"/>
      <c r="I2" s="40"/>
      <c r="J2" s="40"/>
      <c r="K2" s="40"/>
      <c r="L2" s="40"/>
      <c r="M2" s="40"/>
      <c r="N2" s="40"/>
      <c r="Q2" s="5" t="s">
        <v>343</v>
      </c>
      <c r="S2" s="40"/>
      <c r="T2" s="40"/>
      <c r="U2" s="40"/>
      <c r="V2" s="40"/>
      <c r="W2" s="40"/>
      <c r="X2" s="40"/>
      <c r="Y2" s="40"/>
      <c r="Z2" s="40"/>
      <c r="AA2" s="5" t="s">
        <v>282</v>
      </c>
    </row>
    <row r="3" spans="1:27" ht="15.75" customHeight="1">
      <c r="B3" s="38"/>
      <c r="C3" s="40"/>
      <c r="D3" s="40"/>
      <c r="E3" s="40"/>
      <c r="F3" s="40"/>
      <c r="G3" s="40"/>
      <c r="H3" s="40"/>
      <c r="I3" s="40"/>
      <c r="J3" s="40"/>
      <c r="K3" s="40"/>
      <c r="L3" s="40"/>
      <c r="M3" s="40"/>
      <c r="N3" s="40"/>
      <c r="Q3" s="5" t="s">
        <v>387</v>
      </c>
      <c r="S3" s="40"/>
      <c r="T3" s="40"/>
      <c r="U3" s="40"/>
      <c r="V3" s="40"/>
      <c r="W3" s="40"/>
      <c r="X3" s="40"/>
      <c r="Y3" s="40"/>
      <c r="Z3" s="40"/>
      <c r="AA3" s="5" t="s">
        <v>283</v>
      </c>
    </row>
    <row r="4" spans="1:27" ht="15.75" customHeight="1">
      <c r="B4" s="257" t="s">
        <v>353</v>
      </c>
      <c r="C4" s="40"/>
      <c r="D4" s="40"/>
      <c r="E4" s="40"/>
      <c r="F4" s="40"/>
      <c r="G4" s="40"/>
      <c r="H4" s="40"/>
      <c r="I4" s="40"/>
      <c r="J4" s="40"/>
      <c r="K4" s="40"/>
      <c r="L4" s="40"/>
      <c r="M4" s="40"/>
      <c r="N4" s="40"/>
      <c r="Q4" s="5" t="s">
        <v>292</v>
      </c>
      <c r="S4" s="40"/>
      <c r="T4" s="40"/>
      <c r="U4" s="40"/>
      <c r="V4" s="40"/>
      <c r="W4" s="40"/>
      <c r="X4" s="40"/>
      <c r="Y4" s="40"/>
      <c r="Z4" s="40"/>
    </row>
    <row r="5" spans="1:27" ht="15.75" customHeight="1">
      <c r="B5" s="38" t="s">
        <v>423</v>
      </c>
      <c r="C5" s="40"/>
      <c r="D5" s="40"/>
      <c r="E5" s="40"/>
      <c r="F5" s="40"/>
      <c r="G5" s="40"/>
      <c r="H5" s="40"/>
      <c r="I5" s="40"/>
      <c r="J5" s="40"/>
      <c r="K5" s="40"/>
      <c r="L5" s="40"/>
      <c r="M5" s="40"/>
      <c r="N5" s="40"/>
      <c r="Q5" s="5" t="s">
        <v>227</v>
      </c>
      <c r="S5" s="40"/>
      <c r="T5" s="40"/>
      <c r="U5" s="40"/>
      <c r="V5" s="40"/>
      <c r="W5" s="40"/>
      <c r="X5" s="40"/>
      <c r="Y5" s="40"/>
      <c r="Z5" s="40"/>
    </row>
    <row r="6" spans="1:27" ht="15.75" customHeight="1">
      <c r="B6" s="38" t="s">
        <v>424</v>
      </c>
      <c r="C6" s="40"/>
      <c r="D6" s="40"/>
      <c r="E6" s="40"/>
      <c r="F6" s="40"/>
      <c r="G6" s="40"/>
      <c r="H6" s="40"/>
      <c r="I6" s="40"/>
      <c r="J6" s="40"/>
      <c r="K6" s="40"/>
      <c r="L6" s="40"/>
      <c r="M6" s="40"/>
      <c r="N6" s="40"/>
      <c r="Q6" s="5"/>
      <c r="S6" s="40"/>
      <c r="T6" s="40"/>
      <c r="U6" s="40"/>
      <c r="V6" s="40"/>
      <c r="W6" s="40"/>
      <c r="X6" s="40"/>
      <c r="Y6" s="40"/>
      <c r="Z6" s="40"/>
    </row>
    <row r="7" spans="1:27" ht="15.75" customHeight="1">
      <c r="B7" s="38" t="s">
        <v>425</v>
      </c>
      <c r="I7" s="38" t="s">
        <v>190</v>
      </c>
      <c r="J7" s="38" t="s">
        <v>190</v>
      </c>
      <c r="K7" s="38" t="s">
        <v>190</v>
      </c>
      <c r="L7" s="38" t="s">
        <v>190</v>
      </c>
      <c r="S7" s="40"/>
      <c r="T7" s="40"/>
      <c r="U7" s="40"/>
      <c r="V7" s="40"/>
      <c r="W7" s="40"/>
      <c r="X7" s="40"/>
      <c r="Y7" s="40"/>
      <c r="Z7" s="40"/>
    </row>
    <row r="8" spans="1:27" ht="15.75" customHeight="1">
      <c r="B8" s="38" t="s">
        <v>426</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52" t="s">
        <v>0</v>
      </c>
      <c r="C10" s="451" t="s">
        <v>284</v>
      </c>
      <c r="D10" s="451" t="s">
        <v>212</v>
      </c>
      <c r="E10" s="451" t="s">
        <v>213</v>
      </c>
      <c r="F10" s="451" t="s">
        <v>352</v>
      </c>
      <c r="G10" s="451" t="s">
        <v>402</v>
      </c>
      <c r="H10" s="451" t="s">
        <v>405</v>
      </c>
      <c r="I10" s="451" t="s">
        <v>403</v>
      </c>
      <c r="J10" s="451" t="s">
        <v>404</v>
      </c>
      <c r="K10" s="443" t="s">
        <v>30</v>
      </c>
      <c r="L10" s="448"/>
      <c r="M10" s="443" t="s">
        <v>15</v>
      </c>
      <c r="N10" s="444"/>
      <c r="Q10" s="260" t="s">
        <v>228</v>
      </c>
      <c r="R10" s="235"/>
      <c r="S10" s="261" t="s">
        <v>228</v>
      </c>
      <c r="T10" s="261" t="s">
        <v>228</v>
      </c>
      <c r="U10" s="261" t="s">
        <v>228</v>
      </c>
      <c r="V10" s="270"/>
      <c r="W10" s="231"/>
      <c r="X10" s="231"/>
      <c r="Y10" s="231"/>
      <c r="Z10" s="231"/>
    </row>
    <row r="11" spans="1:27" s="43" customFormat="1" ht="126.75" customHeight="1">
      <c r="A11" s="42"/>
      <c r="B11" s="453"/>
      <c r="C11" s="450"/>
      <c r="D11" s="450"/>
      <c r="E11" s="450"/>
      <c r="F11" s="450"/>
      <c r="G11" s="450"/>
      <c r="H11" s="450"/>
      <c r="I11" s="450"/>
      <c r="J11" s="450"/>
      <c r="K11" s="344" t="s">
        <v>406</v>
      </c>
      <c r="L11" s="344" t="s">
        <v>407</v>
      </c>
      <c r="M11" s="352" t="s">
        <v>410</v>
      </c>
      <c r="N11" s="353" t="s">
        <v>411</v>
      </c>
      <c r="Q11" s="430" t="s">
        <v>183</v>
      </c>
      <c r="R11" s="434" t="s">
        <v>0</v>
      </c>
      <c r="S11" s="450" t="s">
        <v>230</v>
      </c>
      <c r="T11" s="450" t="s">
        <v>398</v>
      </c>
      <c r="U11" s="450" t="s">
        <v>399</v>
      </c>
      <c r="V11" s="449" t="s">
        <v>188</v>
      </c>
      <c r="W11" s="231"/>
      <c r="X11" s="231"/>
      <c r="Y11" s="231"/>
      <c r="Z11" s="231"/>
    </row>
    <row r="12" spans="1:27" s="43" customFormat="1" ht="20.100000000000001" customHeight="1">
      <c r="A12" s="42"/>
      <c r="B12" s="453"/>
      <c r="C12" s="265" t="s">
        <v>13</v>
      </c>
      <c r="D12" s="265" t="s">
        <v>189</v>
      </c>
      <c r="E12" s="265" t="s">
        <v>9</v>
      </c>
      <c r="F12" s="265"/>
      <c r="G12" s="265"/>
      <c r="H12" s="265" t="s">
        <v>9</v>
      </c>
      <c r="I12" s="265" t="s">
        <v>12</v>
      </c>
      <c r="J12" s="265" t="s">
        <v>9</v>
      </c>
      <c r="K12" s="265" t="s">
        <v>9</v>
      </c>
      <c r="L12" s="265"/>
      <c r="M12" s="265" t="s">
        <v>9</v>
      </c>
      <c r="N12" s="345" t="s">
        <v>9</v>
      </c>
      <c r="Q12" s="430"/>
      <c r="R12" s="434"/>
      <c r="S12" s="450"/>
      <c r="T12" s="450"/>
      <c r="U12" s="450"/>
      <c r="V12" s="449"/>
      <c r="W12" s="232"/>
      <c r="X12" s="232"/>
      <c r="Y12" s="232"/>
      <c r="Z12" s="232"/>
    </row>
    <row r="13" spans="1:27" s="43" customFormat="1" ht="20.100000000000001" customHeight="1">
      <c r="A13" s="42"/>
      <c r="B13" s="436"/>
      <c r="C13" s="445" t="s">
        <v>179</v>
      </c>
      <c r="D13" s="446"/>
      <c r="E13" s="446"/>
      <c r="F13" s="446"/>
      <c r="G13" s="446"/>
      <c r="H13" s="446"/>
      <c r="I13" s="446"/>
      <c r="J13" s="446"/>
      <c r="K13" s="446"/>
      <c r="L13" s="446"/>
      <c r="M13" s="446"/>
      <c r="N13" s="447"/>
      <c r="Q13" s="430"/>
      <c r="R13" s="434"/>
      <c r="S13" s="450"/>
      <c r="T13" s="450"/>
      <c r="U13" s="450"/>
      <c r="V13" s="449"/>
      <c r="W13" s="233"/>
      <c r="X13" s="233"/>
      <c r="Y13" s="233"/>
      <c r="Z13" s="233"/>
    </row>
    <row r="14" spans="1:27" s="58" customFormat="1" ht="30" customHeight="1" thickBot="1">
      <c r="A14" s="56"/>
      <c r="B14" s="437"/>
      <c r="C14" s="71"/>
      <c r="D14" s="143"/>
      <c r="E14" s="213">
        <f>SUM(E15:E34)</f>
        <v>0</v>
      </c>
      <c r="F14" s="71"/>
      <c r="G14" s="71"/>
      <c r="H14" s="143"/>
      <c r="I14" s="143"/>
      <c r="J14" s="143"/>
      <c r="K14" s="143"/>
      <c r="L14" s="143"/>
      <c r="M14" s="143"/>
      <c r="N14" s="212">
        <f>SUM(N15:N34)</f>
        <v>0</v>
      </c>
      <c r="O14" s="57"/>
      <c r="P14" s="57"/>
      <c r="Q14" s="431"/>
      <c r="R14" s="435"/>
      <c r="S14" s="271" t="s">
        <v>12</v>
      </c>
      <c r="T14" s="271" t="s">
        <v>400</v>
      </c>
      <c r="U14" s="271" t="s">
        <v>401</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100825</v>
      </c>
      <c r="J15" s="324">
        <f t="shared" ref="J15:J34" si="4">S15*C15/10*0.2*0.9</f>
        <v>0</v>
      </c>
      <c r="K15" s="324">
        <f t="shared" ref="K15:K34" si="5">(S15-I15)*C15/10*0.9</f>
        <v>0</v>
      </c>
      <c r="L15" s="324">
        <f>(S15-I15)*C15/10*0.9-H15</f>
        <v>0</v>
      </c>
      <c r="M15" s="324">
        <f>IF(K15&gt;$J15,$J15,K15)</f>
        <v>0</v>
      </c>
      <c r="N15" s="325">
        <f>IF(L15&gt;$J15,$J15,L15)</f>
        <v>0</v>
      </c>
      <c r="Q15" s="156" t="s">
        <v>184</v>
      </c>
      <c r="R15" s="182" t="s">
        <v>290</v>
      </c>
      <c r="S15" s="118">
        <v>100825</v>
      </c>
      <c r="T15" s="341">
        <v>490</v>
      </c>
      <c r="U15" s="341">
        <v>190</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13675</v>
      </c>
      <c r="J16" s="330">
        <f t="shared" si="4"/>
        <v>0</v>
      </c>
      <c r="K16" s="330">
        <f t="shared" si="5"/>
        <v>0</v>
      </c>
      <c r="L16" s="330">
        <f t="shared" ref="L16:L34" si="7">(S16-I16)*C16/10*0.9-H16</f>
        <v>0</v>
      </c>
      <c r="M16" s="330">
        <f t="shared" ref="M16:M34" si="8">IF(K16&gt;$J16,$J16,K16)</f>
        <v>0</v>
      </c>
      <c r="N16" s="331">
        <f t="shared" ref="N16:N34" si="9">IF(L16&gt;$J16,$J16,L16)</f>
        <v>0</v>
      </c>
      <c r="Q16" s="158" t="s">
        <v>184</v>
      </c>
      <c r="R16" s="183" t="s">
        <v>291</v>
      </c>
      <c r="S16" s="119">
        <v>13675</v>
      </c>
      <c r="T16" s="342">
        <v>322</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14029</v>
      </c>
      <c r="J17" s="330">
        <f t="shared" si="4"/>
        <v>0</v>
      </c>
      <c r="K17" s="330">
        <f t="shared" si="5"/>
        <v>0</v>
      </c>
      <c r="L17" s="330">
        <f t="shared" si="7"/>
        <v>0</v>
      </c>
      <c r="M17" s="330">
        <f t="shared" si="8"/>
        <v>0</v>
      </c>
      <c r="N17" s="331">
        <f t="shared" si="9"/>
        <v>0</v>
      </c>
      <c r="Q17" s="158" t="s">
        <v>184</v>
      </c>
      <c r="R17" s="183" t="s">
        <v>83</v>
      </c>
      <c r="S17" s="119">
        <v>14029</v>
      </c>
      <c r="T17" s="342">
        <v>350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18356</v>
      </c>
      <c r="J18" s="330">
        <f t="shared" si="4"/>
        <v>0</v>
      </c>
      <c r="K18" s="330">
        <f t="shared" si="5"/>
        <v>0</v>
      </c>
      <c r="L18" s="330">
        <f t="shared" si="7"/>
        <v>0</v>
      </c>
      <c r="M18" s="330">
        <f t="shared" si="8"/>
        <v>0</v>
      </c>
      <c r="N18" s="331">
        <f t="shared" si="9"/>
        <v>0</v>
      </c>
      <c r="Q18" s="158" t="s">
        <v>184</v>
      </c>
      <c r="R18" s="183" t="s">
        <v>84</v>
      </c>
      <c r="S18" s="119">
        <v>18356</v>
      </c>
      <c r="T18" s="342">
        <v>396</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14244</v>
      </c>
      <c r="J19" s="330">
        <f t="shared" si="4"/>
        <v>0</v>
      </c>
      <c r="K19" s="330">
        <f t="shared" si="5"/>
        <v>0</v>
      </c>
      <c r="L19" s="330">
        <f t="shared" si="7"/>
        <v>0</v>
      </c>
      <c r="M19" s="330">
        <f t="shared" si="8"/>
        <v>0</v>
      </c>
      <c r="N19" s="331">
        <f t="shared" si="9"/>
        <v>0</v>
      </c>
      <c r="Q19" s="158" t="s">
        <v>184</v>
      </c>
      <c r="R19" s="183" t="s">
        <v>85</v>
      </c>
      <c r="S19" s="119">
        <v>14244</v>
      </c>
      <c r="T19" s="342">
        <v>288</v>
      </c>
      <c r="U19" s="342">
        <v>26</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18183</v>
      </c>
      <c r="J20" s="330">
        <f t="shared" si="4"/>
        <v>0</v>
      </c>
      <c r="K20" s="330">
        <f t="shared" si="5"/>
        <v>0</v>
      </c>
      <c r="L20" s="330">
        <f t="shared" si="7"/>
        <v>0</v>
      </c>
      <c r="M20" s="330">
        <f t="shared" si="8"/>
        <v>0</v>
      </c>
      <c r="N20" s="331">
        <f t="shared" si="9"/>
        <v>0</v>
      </c>
      <c r="Q20" s="158" t="s">
        <v>184</v>
      </c>
      <c r="R20" s="183" t="s">
        <v>91</v>
      </c>
      <c r="S20" s="119">
        <v>18183</v>
      </c>
      <c r="T20" s="342">
        <v>107</v>
      </c>
      <c r="U20" s="342">
        <v>102</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109"/>
  <sheetViews>
    <sheetView showGridLines="0" zoomScale="71" zoomScaleNormal="71" zoomScaleSheetLayoutView="100" workbookViewId="0">
      <pane ySplit="18" topLeftCell="A19"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6.7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355</v>
      </c>
      <c r="C2" s="8"/>
      <c r="D2" s="8"/>
      <c r="E2" s="8"/>
      <c r="F2" s="8"/>
      <c r="G2" s="8"/>
      <c r="H2" s="8"/>
      <c r="I2" s="5"/>
      <c r="L2" s="5" t="s">
        <v>343</v>
      </c>
      <c r="O2" s="8"/>
      <c r="P2" s="8"/>
      <c r="Q2" s="8"/>
      <c r="R2" s="8"/>
      <c r="S2" s="8"/>
      <c r="T2" s="8"/>
      <c r="U2" s="5" t="s">
        <v>282</v>
      </c>
    </row>
    <row r="3" spans="1:21" ht="15.75" customHeight="1">
      <c r="B3" s="8"/>
      <c r="C3" s="8"/>
      <c r="D3" s="8"/>
      <c r="E3" s="8"/>
      <c r="F3" s="8"/>
      <c r="G3" s="8"/>
      <c r="H3" s="8"/>
      <c r="I3" s="8"/>
      <c r="L3" s="5" t="s">
        <v>387</v>
      </c>
      <c r="O3" s="8"/>
      <c r="P3" s="8"/>
      <c r="Q3" s="8"/>
      <c r="R3" s="8"/>
      <c r="S3" s="8"/>
      <c r="T3" s="8"/>
      <c r="U3" s="5" t="s">
        <v>283</v>
      </c>
    </row>
    <row r="4" spans="1:21" ht="15.75" customHeight="1">
      <c r="B4" s="257" t="s">
        <v>354</v>
      </c>
      <c r="C4" s="8"/>
      <c r="D4" s="8"/>
      <c r="E4" s="8"/>
      <c r="F4" s="8"/>
      <c r="G4" s="8"/>
      <c r="H4" s="8"/>
      <c r="I4" s="8"/>
      <c r="L4" s="5" t="s">
        <v>227</v>
      </c>
      <c r="O4" s="8"/>
      <c r="P4" s="8"/>
      <c r="Q4" s="8"/>
      <c r="R4" s="8"/>
      <c r="S4" s="8"/>
      <c r="T4" s="8"/>
    </row>
    <row r="5" spans="1:21" ht="15.75" customHeight="1">
      <c r="B5" s="10" t="s">
        <v>427</v>
      </c>
      <c r="C5" s="8"/>
      <c r="D5" s="8"/>
      <c r="E5" s="8"/>
      <c r="F5" s="8"/>
      <c r="G5" s="8"/>
      <c r="H5" s="8"/>
      <c r="I5" s="8"/>
      <c r="O5" s="8"/>
      <c r="P5" s="8"/>
      <c r="Q5" s="8"/>
      <c r="R5" s="8"/>
      <c r="S5" s="8"/>
      <c r="T5" s="8"/>
    </row>
    <row r="6" spans="1:21" ht="15.75" customHeight="1">
      <c r="A6" s="9"/>
      <c r="B6" s="10" t="s">
        <v>428</v>
      </c>
      <c r="I6" s="5"/>
      <c r="S6" s="5"/>
    </row>
    <row r="7" spans="1:21" ht="15.75">
      <c r="A7" s="10"/>
      <c r="B7" s="10" t="s">
        <v>429</v>
      </c>
      <c r="C7" s="10"/>
      <c r="D7" s="10"/>
      <c r="E7" s="10"/>
      <c r="F7" s="10"/>
      <c r="G7" s="10"/>
      <c r="H7" s="10"/>
      <c r="I7" s="8"/>
      <c r="O7" s="10"/>
      <c r="P7" s="10"/>
      <c r="Q7" s="10"/>
      <c r="R7" s="10"/>
      <c r="S7" s="10"/>
      <c r="T7" s="10"/>
    </row>
    <row r="8" spans="1:21" ht="15.75">
      <c r="A8" s="10"/>
      <c r="B8" s="10" t="s">
        <v>547</v>
      </c>
      <c r="C8" s="10"/>
      <c r="D8" s="10"/>
      <c r="E8" s="10"/>
      <c r="F8" s="10"/>
      <c r="G8" s="10"/>
      <c r="H8" s="10"/>
      <c r="I8" s="8"/>
      <c r="O8" s="10"/>
      <c r="P8" s="10"/>
      <c r="Q8" s="10"/>
      <c r="R8" s="10"/>
      <c r="S8" s="10"/>
      <c r="T8" s="10"/>
    </row>
    <row r="9" spans="1:21" ht="15.75">
      <c r="A9" s="10"/>
      <c r="B9" s="10" t="s">
        <v>548</v>
      </c>
      <c r="C9" s="10"/>
      <c r="D9" s="10"/>
      <c r="E9" s="10"/>
      <c r="F9" s="10"/>
      <c r="G9" s="10"/>
      <c r="H9" s="10"/>
      <c r="I9" s="8"/>
      <c r="O9" s="10"/>
      <c r="P9" s="10"/>
      <c r="Q9" s="10"/>
      <c r="R9" s="10"/>
      <c r="S9" s="10"/>
      <c r="T9" s="10"/>
    </row>
    <row r="10" spans="1:21" ht="15.75">
      <c r="A10" s="10"/>
      <c r="B10" s="10" t="s">
        <v>541</v>
      </c>
      <c r="C10" s="10"/>
      <c r="D10" s="10"/>
      <c r="E10" s="10"/>
      <c r="F10" s="10"/>
      <c r="G10" s="10"/>
      <c r="H10" s="10"/>
      <c r="I10" s="8"/>
      <c r="O10" s="10"/>
      <c r="P10" s="10"/>
      <c r="Q10" s="10"/>
      <c r="R10" s="10"/>
      <c r="S10" s="10"/>
      <c r="T10" s="10"/>
    </row>
    <row r="11" spans="1:21" ht="15.75">
      <c r="A11" s="10"/>
      <c r="B11" s="10" t="s">
        <v>549</v>
      </c>
      <c r="C11" s="10"/>
      <c r="D11" s="10"/>
      <c r="E11" s="10"/>
      <c r="F11" s="10"/>
      <c r="G11" s="10"/>
      <c r="H11" s="10"/>
      <c r="I11" s="8"/>
      <c r="O11" s="10"/>
      <c r="P11" s="10"/>
      <c r="Q11" s="10"/>
      <c r="R11" s="10"/>
      <c r="S11" s="10"/>
      <c r="T11" s="10"/>
    </row>
    <row r="12" spans="1:21" ht="15.75">
      <c r="A12" s="10"/>
      <c r="B12" s="10"/>
      <c r="C12" s="10"/>
      <c r="D12" s="10"/>
      <c r="E12" s="10"/>
      <c r="F12" s="10"/>
      <c r="G12" s="10"/>
      <c r="H12" s="10"/>
      <c r="I12" s="8"/>
      <c r="O12" s="10"/>
      <c r="P12" s="10"/>
      <c r="Q12" s="10"/>
      <c r="R12" s="10"/>
      <c r="S12" s="10"/>
      <c r="T12" s="10"/>
    </row>
    <row r="13" spans="1:21" ht="5.25" customHeight="1" thickBot="1">
      <c r="A13" s="10"/>
      <c r="B13" s="10"/>
      <c r="C13" s="10"/>
      <c r="D13" s="10"/>
      <c r="E13" s="10"/>
      <c r="F13" s="10"/>
      <c r="G13" s="10"/>
      <c r="H13" s="10"/>
      <c r="I13" s="8"/>
      <c r="O13" s="10"/>
      <c r="P13" s="10"/>
      <c r="Q13" s="10"/>
      <c r="R13" s="10"/>
      <c r="S13" s="10"/>
      <c r="T13" s="10"/>
    </row>
    <row r="14" spans="1:21" s="12" customFormat="1" ht="30" customHeight="1">
      <c r="A14" s="11"/>
      <c r="B14" s="452" t="s">
        <v>0</v>
      </c>
      <c r="C14" s="438" t="s">
        <v>284</v>
      </c>
      <c r="D14" s="438" t="s">
        <v>210</v>
      </c>
      <c r="E14" s="438" t="s">
        <v>216</v>
      </c>
      <c r="F14" s="438" t="s">
        <v>267</v>
      </c>
      <c r="G14" s="451" t="s">
        <v>285</v>
      </c>
      <c r="H14" s="438" t="s">
        <v>430</v>
      </c>
      <c r="I14" s="442" t="s">
        <v>215</v>
      </c>
      <c r="L14" s="260" t="s">
        <v>228</v>
      </c>
      <c r="M14" s="266"/>
      <c r="N14" s="209"/>
      <c r="O14" s="262" t="s">
        <v>228</v>
      </c>
      <c r="P14" s="262" t="s">
        <v>228</v>
      </c>
      <c r="Q14" s="262" t="s">
        <v>228</v>
      </c>
      <c r="R14" s="262" t="s">
        <v>228</v>
      </c>
      <c r="S14" s="243"/>
      <c r="T14" s="259"/>
    </row>
    <row r="15" spans="1:21" s="12" customFormat="1" ht="99" customHeight="1">
      <c r="A15" s="11"/>
      <c r="B15" s="453"/>
      <c r="C15" s="433"/>
      <c r="D15" s="433"/>
      <c r="E15" s="433"/>
      <c r="F15" s="433"/>
      <c r="G15" s="450"/>
      <c r="H15" s="433"/>
      <c r="I15" s="432"/>
      <c r="L15" s="430" t="s">
        <v>183</v>
      </c>
      <c r="M15" s="454" t="s">
        <v>286</v>
      </c>
      <c r="N15" s="434" t="s">
        <v>194</v>
      </c>
      <c r="O15" s="433" t="s">
        <v>192</v>
      </c>
      <c r="P15" s="433" t="s">
        <v>268</v>
      </c>
      <c r="Q15" s="433" t="s">
        <v>383</v>
      </c>
      <c r="R15" s="433" t="s">
        <v>289</v>
      </c>
      <c r="S15" s="433" t="s">
        <v>288</v>
      </c>
      <c r="T15" s="432" t="s">
        <v>193</v>
      </c>
    </row>
    <row r="16" spans="1:21" s="12" customFormat="1" ht="20.100000000000001" customHeight="1">
      <c r="A16" s="11"/>
      <c r="B16" s="453"/>
      <c r="C16" s="180" t="s">
        <v>31</v>
      </c>
      <c r="D16" s="180" t="s">
        <v>32</v>
      </c>
      <c r="E16" s="180" t="s">
        <v>10</v>
      </c>
      <c r="F16" s="227"/>
      <c r="G16" s="180"/>
      <c r="H16" s="180" t="s">
        <v>14</v>
      </c>
      <c r="I16" s="181" t="s">
        <v>10</v>
      </c>
      <c r="L16" s="430"/>
      <c r="M16" s="454"/>
      <c r="N16" s="434"/>
      <c r="O16" s="433"/>
      <c r="P16" s="433"/>
      <c r="Q16" s="433"/>
      <c r="R16" s="433"/>
      <c r="S16" s="433"/>
      <c r="T16" s="432"/>
    </row>
    <row r="17" spans="1:20" s="12" customFormat="1" ht="20.100000000000001" customHeight="1">
      <c r="A17" s="11"/>
      <c r="B17" s="436"/>
      <c r="C17" s="439" t="s">
        <v>191</v>
      </c>
      <c r="D17" s="440"/>
      <c r="E17" s="440"/>
      <c r="F17" s="440"/>
      <c r="G17" s="440"/>
      <c r="H17" s="440"/>
      <c r="I17" s="441"/>
      <c r="L17" s="430"/>
      <c r="M17" s="454"/>
      <c r="N17" s="434"/>
      <c r="O17" s="433"/>
      <c r="P17" s="433"/>
      <c r="Q17" s="433"/>
      <c r="R17" s="433"/>
      <c r="S17" s="433"/>
      <c r="T17" s="432"/>
    </row>
    <row r="18" spans="1:20" s="55" customFormat="1" ht="30" customHeight="1" thickBot="1">
      <c r="A18" s="53"/>
      <c r="B18" s="437"/>
      <c r="C18" s="65"/>
      <c r="D18" s="136"/>
      <c r="E18" s="210">
        <f>SUM(E19:E106)</f>
        <v>0</v>
      </c>
      <c r="F18" s="65"/>
      <c r="G18" s="65"/>
      <c r="H18" s="188"/>
      <c r="I18" s="214">
        <f>SUM(I19:I106)</f>
        <v>0</v>
      </c>
      <c r="J18" s="54"/>
      <c r="L18" s="431"/>
      <c r="M18" s="455"/>
      <c r="N18" s="435"/>
      <c r="O18" s="241" t="s">
        <v>287</v>
      </c>
      <c r="P18" s="242" t="s">
        <v>14</v>
      </c>
      <c r="Q18" s="242" t="s">
        <v>14</v>
      </c>
      <c r="R18" s="242" t="s">
        <v>14</v>
      </c>
      <c r="S18" s="273"/>
      <c r="T18" s="274"/>
    </row>
    <row r="19" spans="1:20" s="6" customFormat="1" ht="32.1" hidden="1" customHeight="1" thickTop="1">
      <c r="A19" s="13"/>
      <c r="B19" s="306" t="str">
        <f t="shared" ref="B19" si="0">N19</f>
        <v xml:space="preserve"> だいこん </v>
      </c>
      <c r="C19" s="321"/>
      <c r="D19" s="309">
        <f t="shared" ref="D19:D52" si="1">C19*O19/10</f>
        <v>0</v>
      </c>
      <c r="E19" s="310">
        <f t="shared" ref="E19:E52" si="2">D19*(P19-Q19)*S19*(1-T19)</f>
        <v>0</v>
      </c>
      <c r="F19" s="332">
        <f>R19</f>
        <v>0</v>
      </c>
      <c r="G19" s="323">
        <v>0</v>
      </c>
      <c r="H19" s="333">
        <f>IF(G19&lt;&gt;"",R19*(1-G19),"")</f>
        <v>0</v>
      </c>
      <c r="I19" s="334">
        <f>IF(G19&lt;&gt;"",IF(H19&lt;P19,IF(H19&gt;=Q19,D19*(P19-H19)*S19,D19*(P19-Q19)*S19),0),"")</f>
        <v>0</v>
      </c>
      <c r="L19" s="156" t="s">
        <v>185</v>
      </c>
      <c r="M19" s="238" t="s">
        <v>154</v>
      </c>
      <c r="N19" s="157" t="s">
        <v>443</v>
      </c>
      <c r="O19" s="189"/>
      <c r="P19" s="190"/>
      <c r="Q19" s="190"/>
      <c r="R19" s="190"/>
      <c r="S19" s="166">
        <v>0.9</v>
      </c>
      <c r="T19" s="191">
        <v>0.82499999999999996</v>
      </c>
    </row>
    <row r="20" spans="1:20" s="6" customFormat="1" ht="32.1" hidden="1" customHeight="1">
      <c r="A20" s="13"/>
      <c r="B20" s="313" t="str">
        <f t="shared" ref="B20:B71" si="3">N20</f>
        <v xml:space="preserve"> にんじん </v>
      </c>
      <c r="C20" s="327"/>
      <c r="D20" s="316">
        <f t="shared" si="1"/>
        <v>0</v>
      </c>
      <c r="E20" s="317">
        <f t="shared" si="2"/>
        <v>0</v>
      </c>
      <c r="F20" s="335">
        <f>R20</f>
        <v>0</v>
      </c>
      <c r="G20" s="329">
        <v>0</v>
      </c>
      <c r="H20" s="336">
        <f t="shared" ref="H20:H82" si="4">IF(G20&lt;&gt;"",R20*(1-G20),"")</f>
        <v>0</v>
      </c>
      <c r="I20" s="337">
        <f t="shared" ref="I20:I82" si="5">IF(G20&lt;&gt;"",IF(H20&lt;P20,IF(H20&gt;=Q20,D20*(P20-H20)*S20,D20*(P20-Q20)*S20),0),"")</f>
        <v>0</v>
      </c>
      <c r="L20" s="158" t="s">
        <v>185</v>
      </c>
      <c r="M20" s="239" t="s">
        <v>154</v>
      </c>
      <c r="N20" s="159" t="s">
        <v>231</v>
      </c>
      <c r="O20" s="192"/>
      <c r="P20" s="193"/>
      <c r="Q20" s="193"/>
      <c r="R20" s="193"/>
      <c r="S20" s="113">
        <v>0.9</v>
      </c>
      <c r="T20" s="194">
        <v>0.8</v>
      </c>
    </row>
    <row r="21" spans="1:20" s="6" customFormat="1" ht="32.1" hidden="1" customHeight="1">
      <c r="A21" s="13"/>
      <c r="B21" s="313" t="str">
        <f t="shared" si="3"/>
        <v xml:space="preserve"> はくさい </v>
      </c>
      <c r="C21" s="327"/>
      <c r="D21" s="316">
        <f t="shared" si="1"/>
        <v>0</v>
      </c>
      <c r="E21" s="317">
        <f t="shared" si="2"/>
        <v>0</v>
      </c>
      <c r="F21" s="335">
        <f t="shared" ref="F21:F82" si="6">R21</f>
        <v>0</v>
      </c>
      <c r="G21" s="329">
        <v>0</v>
      </c>
      <c r="H21" s="336">
        <f t="shared" si="4"/>
        <v>0</v>
      </c>
      <c r="I21" s="337">
        <f t="shared" si="5"/>
        <v>0</v>
      </c>
      <c r="L21" s="158" t="s">
        <v>185</v>
      </c>
      <c r="M21" s="239" t="s">
        <v>154</v>
      </c>
      <c r="N21" s="159" t="s">
        <v>232</v>
      </c>
      <c r="O21" s="192"/>
      <c r="P21" s="193"/>
      <c r="Q21" s="193"/>
      <c r="R21" s="193"/>
      <c r="S21" s="113">
        <v>0.9</v>
      </c>
      <c r="T21" s="194">
        <v>0.82499999999999996</v>
      </c>
    </row>
    <row r="22" spans="1:20" s="6" customFormat="1" ht="32.1" hidden="1" customHeight="1">
      <c r="A22" s="13"/>
      <c r="B22" s="313" t="str">
        <f t="shared" si="3"/>
        <v xml:space="preserve"> キャベツ </v>
      </c>
      <c r="C22" s="327"/>
      <c r="D22" s="316">
        <f t="shared" si="1"/>
        <v>0</v>
      </c>
      <c r="E22" s="317">
        <f t="shared" si="2"/>
        <v>0</v>
      </c>
      <c r="F22" s="335">
        <f t="shared" si="6"/>
        <v>0</v>
      </c>
      <c r="G22" s="329">
        <v>0</v>
      </c>
      <c r="H22" s="338">
        <f t="shared" si="4"/>
        <v>0</v>
      </c>
      <c r="I22" s="337">
        <f t="shared" si="5"/>
        <v>0</v>
      </c>
      <c r="L22" s="158" t="s">
        <v>185</v>
      </c>
      <c r="M22" s="239" t="s">
        <v>154</v>
      </c>
      <c r="N22" s="159" t="s">
        <v>233</v>
      </c>
      <c r="O22" s="192"/>
      <c r="P22" s="193"/>
      <c r="Q22" s="193"/>
      <c r="R22" s="193"/>
      <c r="S22" s="113">
        <v>0.9</v>
      </c>
      <c r="T22" s="194">
        <v>0.82499999999999996</v>
      </c>
    </row>
    <row r="23" spans="1:20" s="6" customFormat="1" ht="32.1" hidden="1" customHeight="1">
      <c r="A23" s="13"/>
      <c r="B23" s="313" t="str">
        <f t="shared" si="3"/>
        <v xml:space="preserve"> ほうれんそう </v>
      </c>
      <c r="C23" s="327"/>
      <c r="D23" s="316">
        <f t="shared" si="1"/>
        <v>0</v>
      </c>
      <c r="E23" s="317">
        <f t="shared" si="2"/>
        <v>0</v>
      </c>
      <c r="F23" s="335">
        <f t="shared" si="6"/>
        <v>0</v>
      </c>
      <c r="G23" s="329">
        <v>0</v>
      </c>
      <c r="H23" s="336">
        <f t="shared" si="4"/>
        <v>0</v>
      </c>
      <c r="I23" s="337">
        <f t="shared" si="5"/>
        <v>0</v>
      </c>
      <c r="L23" s="158" t="s">
        <v>185</v>
      </c>
      <c r="M23" s="239" t="s">
        <v>154</v>
      </c>
      <c r="N23" s="379" t="s">
        <v>293</v>
      </c>
      <c r="O23" s="192"/>
      <c r="P23" s="193"/>
      <c r="Q23" s="193"/>
      <c r="R23" s="193"/>
      <c r="S23" s="113">
        <v>0.9</v>
      </c>
      <c r="T23" s="194">
        <v>0.8</v>
      </c>
    </row>
    <row r="24" spans="1:20" s="6" customFormat="1" ht="32.1" hidden="1" customHeight="1">
      <c r="A24" s="13"/>
      <c r="B24" s="313" t="str">
        <f t="shared" si="3"/>
        <v xml:space="preserve"> ねぎ </v>
      </c>
      <c r="C24" s="327"/>
      <c r="D24" s="316">
        <f t="shared" si="1"/>
        <v>0</v>
      </c>
      <c r="E24" s="317">
        <f t="shared" si="2"/>
        <v>0</v>
      </c>
      <c r="F24" s="335">
        <f t="shared" si="6"/>
        <v>0</v>
      </c>
      <c r="G24" s="329">
        <v>0</v>
      </c>
      <c r="H24" s="336">
        <f t="shared" si="4"/>
        <v>0</v>
      </c>
      <c r="I24" s="337">
        <f t="shared" si="5"/>
        <v>0</v>
      </c>
      <c r="L24" s="158" t="s">
        <v>185</v>
      </c>
      <c r="M24" s="239" t="s">
        <v>154</v>
      </c>
      <c r="N24" s="159" t="s">
        <v>234</v>
      </c>
      <c r="O24" s="192"/>
      <c r="P24" s="193"/>
      <c r="Q24" s="193"/>
      <c r="R24" s="193"/>
      <c r="S24" s="113">
        <v>0.9</v>
      </c>
      <c r="T24" s="194">
        <v>0.8</v>
      </c>
    </row>
    <row r="25" spans="1:20" s="6" customFormat="1" ht="32.1" hidden="1" customHeight="1">
      <c r="A25" s="13"/>
      <c r="B25" s="313" t="str">
        <f t="shared" si="3"/>
        <v xml:space="preserve"> 青ねぎ</v>
      </c>
      <c r="C25" s="327"/>
      <c r="D25" s="316">
        <f t="shared" si="1"/>
        <v>0</v>
      </c>
      <c r="E25" s="317">
        <f t="shared" si="2"/>
        <v>0</v>
      </c>
      <c r="F25" s="335">
        <f t="shared" si="6"/>
        <v>0</v>
      </c>
      <c r="G25" s="329">
        <v>0</v>
      </c>
      <c r="H25" s="336">
        <f t="shared" si="4"/>
        <v>0</v>
      </c>
      <c r="I25" s="337">
        <f t="shared" si="5"/>
        <v>0</v>
      </c>
      <c r="L25" s="158" t="s">
        <v>185</v>
      </c>
      <c r="M25" s="239" t="s">
        <v>154</v>
      </c>
      <c r="N25" s="159" t="s">
        <v>235</v>
      </c>
      <c r="O25" s="192"/>
      <c r="P25" s="193"/>
      <c r="Q25" s="193"/>
      <c r="R25" s="193"/>
      <c r="S25" s="113">
        <v>0.9</v>
      </c>
      <c r="T25" s="194">
        <v>0.8</v>
      </c>
    </row>
    <row r="26" spans="1:20" s="6" customFormat="1" ht="32.1" hidden="1" customHeight="1">
      <c r="A26" s="13"/>
      <c r="B26" s="313" t="str">
        <f t="shared" si="3"/>
        <v xml:space="preserve"> 白ねぎ </v>
      </c>
      <c r="C26" s="327"/>
      <c r="D26" s="316">
        <f t="shared" si="1"/>
        <v>0</v>
      </c>
      <c r="E26" s="317">
        <f t="shared" si="2"/>
        <v>0</v>
      </c>
      <c r="F26" s="335">
        <f t="shared" si="6"/>
        <v>0</v>
      </c>
      <c r="G26" s="329">
        <v>0</v>
      </c>
      <c r="H26" s="336">
        <f t="shared" si="4"/>
        <v>0</v>
      </c>
      <c r="I26" s="337">
        <f t="shared" si="5"/>
        <v>0</v>
      </c>
      <c r="L26" s="158" t="s">
        <v>185</v>
      </c>
      <c r="M26" s="239" t="s">
        <v>154</v>
      </c>
      <c r="N26" s="159" t="s">
        <v>236</v>
      </c>
      <c r="O26" s="192"/>
      <c r="P26" s="193"/>
      <c r="Q26" s="193"/>
      <c r="R26" s="193"/>
      <c r="S26" s="113">
        <v>0.9</v>
      </c>
      <c r="T26" s="194">
        <v>0.8</v>
      </c>
    </row>
    <row r="27" spans="1:20" s="6" customFormat="1" ht="32.1" hidden="1" customHeight="1">
      <c r="A27" s="13"/>
      <c r="B27" s="313" t="str">
        <f t="shared" si="3"/>
        <v xml:space="preserve"> こねぎ </v>
      </c>
      <c r="C27" s="327"/>
      <c r="D27" s="316">
        <f t="shared" si="1"/>
        <v>0</v>
      </c>
      <c r="E27" s="317">
        <f t="shared" si="2"/>
        <v>0</v>
      </c>
      <c r="F27" s="335">
        <f t="shared" si="6"/>
        <v>0</v>
      </c>
      <c r="G27" s="329">
        <v>0</v>
      </c>
      <c r="H27" s="336">
        <f t="shared" si="4"/>
        <v>0</v>
      </c>
      <c r="I27" s="337">
        <f t="shared" si="5"/>
        <v>0</v>
      </c>
      <c r="L27" s="158" t="s">
        <v>185</v>
      </c>
      <c r="M27" s="239" t="s">
        <v>154</v>
      </c>
      <c r="N27" s="159" t="s">
        <v>237</v>
      </c>
      <c r="O27" s="192"/>
      <c r="P27" s="193"/>
      <c r="Q27" s="193"/>
      <c r="R27" s="193"/>
      <c r="S27" s="113">
        <v>0.9</v>
      </c>
      <c r="T27" s="194">
        <v>0.8</v>
      </c>
    </row>
    <row r="28" spans="1:20" s="6" customFormat="1" ht="32.1" hidden="1" customHeight="1">
      <c r="A28" s="13"/>
      <c r="B28" s="313" t="str">
        <f t="shared" si="3"/>
        <v xml:space="preserve"> レタス</v>
      </c>
      <c r="C28" s="327"/>
      <c r="D28" s="316">
        <f t="shared" si="1"/>
        <v>0</v>
      </c>
      <c r="E28" s="317">
        <f t="shared" si="2"/>
        <v>0</v>
      </c>
      <c r="F28" s="335">
        <f t="shared" si="6"/>
        <v>0</v>
      </c>
      <c r="G28" s="329">
        <v>0</v>
      </c>
      <c r="H28" s="336">
        <f t="shared" si="4"/>
        <v>0</v>
      </c>
      <c r="I28" s="337">
        <f t="shared" si="5"/>
        <v>0</v>
      </c>
      <c r="L28" s="158" t="s">
        <v>185</v>
      </c>
      <c r="M28" s="239" t="s">
        <v>154</v>
      </c>
      <c r="N28" s="159" t="s">
        <v>238</v>
      </c>
      <c r="O28" s="192"/>
      <c r="P28" s="193"/>
      <c r="Q28" s="193"/>
      <c r="R28" s="193"/>
      <c r="S28" s="113">
        <v>0.9</v>
      </c>
      <c r="T28" s="194">
        <v>0.8</v>
      </c>
    </row>
    <row r="29" spans="1:20" s="6" customFormat="1" ht="32.1" hidden="1" customHeight="1">
      <c r="A29" s="13"/>
      <c r="B29" s="313" t="str">
        <f t="shared" si="3"/>
        <v xml:space="preserve"> 春レタス（結球） </v>
      </c>
      <c r="C29" s="327"/>
      <c r="D29" s="316">
        <f t="shared" si="1"/>
        <v>0</v>
      </c>
      <c r="E29" s="317">
        <f t="shared" si="2"/>
        <v>0</v>
      </c>
      <c r="F29" s="335">
        <f t="shared" si="6"/>
        <v>0</v>
      </c>
      <c r="G29" s="329">
        <v>0</v>
      </c>
      <c r="H29" s="336">
        <f t="shared" si="4"/>
        <v>0</v>
      </c>
      <c r="I29" s="337">
        <f t="shared" si="5"/>
        <v>0</v>
      </c>
      <c r="L29" s="158" t="s">
        <v>185</v>
      </c>
      <c r="M29" s="239" t="s">
        <v>154</v>
      </c>
      <c r="N29" s="159" t="s">
        <v>533</v>
      </c>
      <c r="O29" s="192"/>
      <c r="P29" s="193"/>
      <c r="Q29" s="193"/>
      <c r="R29" s="193"/>
      <c r="S29" s="113">
        <v>0.9</v>
      </c>
      <c r="T29" s="194">
        <v>0.8</v>
      </c>
    </row>
    <row r="30" spans="1:20" s="6" customFormat="1" ht="32.1" hidden="1" customHeight="1">
      <c r="A30" s="13"/>
      <c r="B30" s="313" t="str">
        <f t="shared" si="3"/>
        <v xml:space="preserve"> 春レタス（非結球） </v>
      </c>
      <c r="C30" s="327"/>
      <c r="D30" s="316">
        <f t="shared" si="1"/>
        <v>0</v>
      </c>
      <c r="E30" s="317">
        <f t="shared" si="2"/>
        <v>0</v>
      </c>
      <c r="F30" s="335">
        <f t="shared" si="6"/>
        <v>0</v>
      </c>
      <c r="G30" s="329">
        <v>0</v>
      </c>
      <c r="H30" s="336">
        <f t="shared" si="4"/>
        <v>0</v>
      </c>
      <c r="I30" s="337">
        <f t="shared" si="5"/>
        <v>0</v>
      </c>
      <c r="L30" s="158" t="s">
        <v>185</v>
      </c>
      <c r="M30" s="239" t="s">
        <v>154</v>
      </c>
      <c r="N30" s="159" t="s">
        <v>534</v>
      </c>
      <c r="O30" s="192"/>
      <c r="P30" s="193"/>
      <c r="Q30" s="193"/>
      <c r="R30" s="193"/>
      <c r="S30" s="113">
        <v>0.9</v>
      </c>
      <c r="T30" s="194">
        <v>0.8</v>
      </c>
    </row>
    <row r="31" spans="1:20" s="6" customFormat="1" ht="32.1" hidden="1" customHeight="1">
      <c r="A31" s="13"/>
      <c r="B31" s="313" t="str">
        <f t="shared" ref="B31:B32" si="7">N31</f>
        <v xml:space="preserve"> 冬レタス（結球） </v>
      </c>
      <c r="C31" s="327"/>
      <c r="D31" s="316">
        <f t="shared" ref="D31:D32" si="8">C31*O31/10</f>
        <v>0</v>
      </c>
      <c r="E31" s="317">
        <f t="shared" ref="E31:E32" si="9">D31*(P31-Q31)*S31*(1-T31)</f>
        <v>0</v>
      </c>
      <c r="F31" s="335">
        <f t="shared" ref="F31:F32" si="10">R31</f>
        <v>0</v>
      </c>
      <c r="G31" s="329">
        <v>0</v>
      </c>
      <c r="H31" s="336">
        <f t="shared" ref="H31:H32" si="11">IF(G31&lt;&gt;"",R31*(1-G31),"")</f>
        <v>0</v>
      </c>
      <c r="I31" s="337">
        <f t="shared" ref="I31:I32" si="12">IF(G31&lt;&gt;"",IF(H31&lt;P31,IF(H31&gt;=Q31,D31*(P31-H31)*S31,D31*(P31-Q31)*S31),0),"")</f>
        <v>0</v>
      </c>
      <c r="L31" s="158" t="s">
        <v>185</v>
      </c>
      <c r="M31" s="239" t="s">
        <v>154</v>
      </c>
      <c r="N31" s="159" t="s">
        <v>535</v>
      </c>
      <c r="O31" s="192"/>
      <c r="P31" s="193"/>
      <c r="Q31" s="193"/>
      <c r="R31" s="193"/>
      <c r="S31" s="113">
        <v>0.9</v>
      </c>
      <c r="T31" s="194">
        <v>0.8</v>
      </c>
    </row>
    <row r="32" spans="1:20" s="6" customFormat="1" ht="32.1" hidden="1" customHeight="1">
      <c r="A32" s="13"/>
      <c r="B32" s="313" t="str">
        <f t="shared" si="7"/>
        <v xml:space="preserve"> 冬レタス（非結球） </v>
      </c>
      <c r="C32" s="327"/>
      <c r="D32" s="316">
        <f t="shared" si="8"/>
        <v>0</v>
      </c>
      <c r="E32" s="317">
        <f t="shared" si="9"/>
        <v>0</v>
      </c>
      <c r="F32" s="335">
        <f t="shared" si="10"/>
        <v>0</v>
      </c>
      <c r="G32" s="329">
        <v>0</v>
      </c>
      <c r="H32" s="336">
        <f t="shared" si="11"/>
        <v>0</v>
      </c>
      <c r="I32" s="337">
        <f t="shared" si="12"/>
        <v>0</v>
      </c>
      <c r="L32" s="158" t="s">
        <v>185</v>
      </c>
      <c r="M32" s="239" t="s">
        <v>154</v>
      </c>
      <c r="N32" s="159" t="s">
        <v>536</v>
      </c>
      <c r="O32" s="192"/>
      <c r="P32" s="193"/>
      <c r="Q32" s="193"/>
      <c r="R32" s="193"/>
      <c r="S32" s="113">
        <v>0.9</v>
      </c>
      <c r="T32" s="194">
        <v>0.8</v>
      </c>
    </row>
    <row r="33" spans="1:20" s="6" customFormat="1" ht="32.1" hidden="1" customHeight="1">
      <c r="A33" s="13"/>
      <c r="B33" s="313" t="str">
        <f t="shared" si="3"/>
        <v xml:space="preserve"> きゅうり </v>
      </c>
      <c r="C33" s="327"/>
      <c r="D33" s="316">
        <f t="shared" si="1"/>
        <v>0</v>
      </c>
      <c r="E33" s="317">
        <f t="shared" si="2"/>
        <v>0</v>
      </c>
      <c r="F33" s="335">
        <f t="shared" si="6"/>
        <v>0</v>
      </c>
      <c r="G33" s="329">
        <v>0</v>
      </c>
      <c r="H33" s="336">
        <f t="shared" si="4"/>
        <v>0</v>
      </c>
      <c r="I33" s="337">
        <f t="shared" si="5"/>
        <v>0</v>
      </c>
      <c r="L33" s="158" t="s">
        <v>185</v>
      </c>
      <c r="M33" s="239" t="s">
        <v>154</v>
      </c>
      <c r="N33" s="159" t="s">
        <v>239</v>
      </c>
      <c r="O33" s="192"/>
      <c r="P33" s="193"/>
      <c r="Q33" s="193"/>
      <c r="R33" s="193"/>
      <c r="S33" s="113">
        <v>0.9</v>
      </c>
      <c r="T33" s="194">
        <v>0.8</v>
      </c>
    </row>
    <row r="34" spans="1:20" s="6" customFormat="1" ht="32.1" hidden="1" customHeight="1">
      <c r="A34" s="13"/>
      <c r="B34" s="313" t="str">
        <f t="shared" si="3"/>
        <v xml:space="preserve"> なす </v>
      </c>
      <c r="C34" s="327"/>
      <c r="D34" s="316">
        <f t="shared" si="1"/>
        <v>0</v>
      </c>
      <c r="E34" s="317">
        <f t="shared" si="2"/>
        <v>0</v>
      </c>
      <c r="F34" s="335">
        <f t="shared" si="6"/>
        <v>0</v>
      </c>
      <c r="G34" s="329">
        <v>0</v>
      </c>
      <c r="H34" s="336">
        <f t="shared" si="4"/>
        <v>0</v>
      </c>
      <c r="I34" s="337">
        <f t="shared" si="5"/>
        <v>0</v>
      </c>
      <c r="L34" s="158" t="s">
        <v>185</v>
      </c>
      <c r="M34" s="239" t="s">
        <v>154</v>
      </c>
      <c r="N34" s="159" t="s">
        <v>240</v>
      </c>
      <c r="O34" s="192"/>
      <c r="P34" s="193"/>
      <c r="Q34" s="193"/>
      <c r="R34" s="193"/>
      <c r="S34" s="113">
        <v>0.9</v>
      </c>
      <c r="T34" s="194">
        <v>0.8</v>
      </c>
    </row>
    <row r="35" spans="1:20" s="6" customFormat="1" ht="32.1" hidden="1" customHeight="1">
      <c r="A35" s="13"/>
      <c r="B35" s="313" t="str">
        <f t="shared" si="3"/>
        <v xml:space="preserve"> トマト </v>
      </c>
      <c r="C35" s="327"/>
      <c r="D35" s="316">
        <f t="shared" si="1"/>
        <v>0</v>
      </c>
      <c r="E35" s="317">
        <f t="shared" si="2"/>
        <v>0</v>
      </c>
      <c r="F35" s="335">
        <f t="shared" si="6"/>
        <v>0</v>
      </c>
      <c r="G35" s="329">
        <v>0</v>
      </c>
      <c r="H35" s="336">
        <f t="shared" si="4"/>
        <v>0</v>
      </c>
      <c r="I35" s="337">
        <f t="shared" si="5"/>
        <v>0</v>
      </c>
      <c r="L35" s="158" t="s">
        <v>185</v>
      </c>
      <c r="M35" s="239" t="s">
        <v>154</v>
      </c>
      <c r="N35" s="159" t="s">
        <v>241</v>
      </c>
      <c r="O35" s="192"/>
      <c r="P35" s="193"/>
      <c r="Q35" s="193"/>
      <c r="R35" s="193"/>
      <c r="S35" s="113">
        <v>0.9</v>
      </c>
      <c r="T35" s="194">
        <v>0.8</v>
      </c>
    </row>
    <row r="36" spans="1:20" s="6" customFormat="1" ht="32.1" hidden="1" customHeight="1">
      <c r="A36" s="13"/>
      <c r="B36" s="313" t="str">
        <f t="shared" si="3"/>
        <v xml:space="preserve"> トマト（大玉）</v>
      </c>
      <c r="C36" s="327"/>
      <c r="D36" s="316">
        <f t="shared" si="1"/>
        <v>0</v>
      </c>
      <c r="E36" s="317">
        <f t="shared" si="2"/>
        <v>0</v>
      </c>
      <c r="F36" s="335">
        <f t="shared" si="6"/>
        <v>0</v>
      </c>
      <c r="G36" s="329">
        <v>0</v>
      </c>
      <c r="H36" s="336">
        <f t="shared" si="4"/>
        <v>0</v>
      </c>
      <c r="I36" s="337">
        <f t="shared" si="5"/>
        <v>0</v>
      </c>
      <c r="L36" s="158" t="s">
        <v>185</v>
      </c>
      <c r="M36" s="239" t="s">
        <v>154</v>
      </c>
      <c r="N36" s="159" t="s">
        <v>266</v>
      </c>
      <c r="O36" s="192"/>
      <c r="P36" s="193"/>
      <c r="Q36" s="193"/>
      <c r="R36" s="193"/>
      <c r="S36" s="113">
        <v>0.9</v>
      </c>
      <c r="T36" s="194">
        <v>0.8</v>
      </c>
    </row>
    <row r="37" spans="1:20" s="6" customFormat="1" ht="32.1" hidden="1" customHeight="1">
      <c r="A37" s="13"/>
      <c r="B37" s="313" t="str">
        <f t="shared" si="3"/>
        <v xml:space="preserve"> ミニトマト </v>
      </c>
      <c r="C37" s="327"/>
      <c r="D37" s="316">
        <f t="shared" si="1"/>
        <v>0</v>
      </c>
      <c r="E37" s="317">
        <f t="shared" si="2"/>
        <v>0</v>
      </c>
      <c r="F37" s="335">
        <f t="shared" si="6"/>
        <v>0</v>
      </c>
      <c r="G37" s="329">
        <v>0</v>
      </c>
      <c r="H37" s="336">
        <f t="shared" si="4"/>
        <v>0</v>
      </c>
      <c r="I37" s="337">
        <f t="shared" si="5"/>
        <v>0</v>
      </c>
      <c r="L37" s="158" t="s">
        <v>185</v>
      </c>
      <c r="M37" s="239" t="s">
        <v>154</v>
      </c>
      <c r="N37" s="159" t="s">
        <v>242</v>
      </c>
      <c r="O37" s="192"/>
      <c r="P37" s="193"/>
      <c r="Q37" s="193"/>
      <c r="R37" s="193"/>
      <c r="S37" s="113">
        <v>0.9</v>
      </c>
      <c r="T37" s="194">
        <v>0.8</v>
      </c>
    </row>
    <row r="38" spans="1:20" s="6" customFormat="1" ht="32.1" hidden="1" customHeight="1">
      <c r="A38" s="13"/>
      <c r="B38" s="313" t="str">
        <f t="shared" si="3"/>
        <v xml:space="preserve"> ピーマン </v>
      </c>
      <c r="C38" s="327"/>
      <c r="D38" s="316">
        <f t="shared" si="1"/>
        <v>0</v>
      </c>
      <c r="E38" s="317">
        <f t="shared" si="2"/>
        <v>0</v>
      </c>
      <c r="F38" s="335">
        <f t="shared" si="6"/>
        <v>0</v>
      </c>
      <c r="G38" s="329">
        <v>0</v>
      </c>
      <c r="H38" s="336">
        <f t="shared" si="4"/>
        <v>0</v>
      </c>
      <c r="I38" s="337">
        <f t="shared" si="5"/>
        <v>0</v>
      </c>
      <c r="L38" s="158" t="s">
        <v>185</v>
      </c>
      <c r="M38" s="239" t="s">
        <v>154</v>
      </c>
      <c r="N38" s="159" t="s">
        <v>243</v>
      </c>
      <c r="O38" s="192"/>
      <c r="P38" s="193"/>
      <c r="Q38" s="193"/>
      <c r="R38" s="193"/>
      <c r="S38" s="113">
        <v>0.9</v>
      </c>
      <c r="T38" s="194">
        <v>0.8</v>
      </c>
    </row>
    <row r="39" spans="1:20" s="6" customFormat="1" ht="32.1" hidden="1" customHeight="1">
      <c r="A39" s="13"/>
      <c r="B39" s="313" t="str">
        <f t="shared" si="3"/>
        <v xml:space="preserve"> 馬鈴薯 </v>
      </c>
      <c r="C39" s="327"/>
      <c r="D39" s="316">
        <f t="shared" si="1"/>
        <v>0</v>
      </c>
      <c r="E39" s="317">
        <f t="shared" si="2"/>
        <v>0</v>
      </c>
      <c r="F39" s="335">
        <f t="shared" si="6"/>
        <v>0</v>
      </c>
      <c r="G39" s="329">
        <v>0</v>
      </c>
      <c r="H39" s="336">
        <f t="shared" si="4"/>
        <v>0</v>
      </c>
      <c r="I39" s="337">
        <f t="shared" si="5"/>
        <v>0</v>
      </c>
      <c r="L39" s="158" t="s">
        <v>185</v>
      </c>
      <c r="M39" s="239" t="s">
        <v>154</v>
      </c>
      <c r="N39" s="159" t="s">
        <v>244</v>
      </c>
      <c r="O39" s="192"/>
      <c r="P39" s="193"/>
      <c r="Q39" s="193"/>
      <c r="R39" s="193"/>
      <c r="S39" s="113">
        <v>0.9</v>
      </c>
      <c r="T39" s="194">
        <v>0.8</v>
      </c>
    </row>
    <row r="40" spans="1:20" s="6" customFormat="1" ht="32.25" hidden="1" thickTop="1">
      <c r="A40" s="13"/>
      <c r="B40" s="313" t="str">
        <f t="shared" si="3"/>
        <v xml:space="preserve"> たまねぎ（葉タマネギを除く） </v>
      </c>
      <c r="C40" s="327"/>
      <c r="D40" s="316">
        <f t="shared" si="1"/>
        <v>0</v>
      </c>
      <c r="E40" s="317">
        <f t="shared" si="2"/>
        <v>0</v>
      </c>
      <c r="F40" s="335">
        <f t="shared" si="6"/>
        <v>0</v>
      </c>
      <c r="G40" s="329">
        <v>0</v>
      </c>
      <c r="H40" s="336">
        <f t="shared" si="4"/>
        <v>0</v>
      </c>
      <c r="I40" s="337">
        <f t="shared" si="5"/>
        <v>0</v>
      </c>
      <c r="L40" s="158" t="s">
        <v>185</v>
      </c>
      <c r="M40" s="239" t="s">
        <v>154</v>
      </c>
      <c r="N40" s="159" t="s">
        <v>245</v>
      </c>
      <c r="O40" s="192"/>
      <c r="P40" s="193"/>
      <c r="Q40" s="193"/>
      <c r="R40" s="193"/>
      <c r="S40" s="113">
        <v>0.9</v>
      </c>
      <c r="T40" s="194">
        <v>0.82499999999999996</v>
      </c>
    </row>
    <row r="41" spans="1:20" s="6" customFormat="1" ht="32.1" hidden="1" customHeight="1">
      <c r="A41" s="13"/>
      <c r="B41" s="313" t="str">
        <f t="shared" si="3"/>
        <v xml:space="preserve"> さといも </v>
      </c>
      <c r="C41" s="327"/>
      <c r="D41" s="316">
        <f t="shared" si="1"/>
        <v>0</v>
      </c>
      <c r="E41" s="317">
        <f t="shared" si="2"/>
        <v>0</v>
      </c>
      <c r="F41" s="335">
        <f t="shared" si="6"/>
        <v>0</v>
      </c>
      <c r="G41" s="329">
        <v>0</v>
      </c>
      <c r="H41" s="336">
        <f t="shared" si="4"/>
        <v>0</v>
      </c>
      <c r="I41" s="337">
        <f t="shared" si="5"/>
        <v>0</v>
      </c>
      <c r="L41" s="158" t="s">
        <v>185</v>
      </c>
      <c r="M41" s="239" t="s">
        <v>154</v>
      </c>
      <c r="N41" s="159" t="s">
        <v>246</v>
      </c>
      <c r="O41" s="192"/>
      <c r="P41" s="193"/>
      <c r="Q41" s="193"/>
      <c r="R41" s="193"/>
      <c r="S41" s="113">
        <v>0.9</v>
      </c>
      <c r="T41" s="194">
        <v>0.8</v>
      </c>
    </row>
    <row r="42" spans="1:20" s="6" customFormat="1" ht="32.1" hidden="1" customHeight="1">
      <c r="A42" s="13"/>
      <c r="B42" s="313" t="str">
        <f t="shared" si="3"/>
        <v>かぶ</v>
      </c>
      <c r="C42" s="327"/>
      <c r="D42" s="316">
        <f t="shared" si="1"/>
        <v>0</v>
      </c>
      <c r="E42" s="317">
        <f t="shared" si="2"/>
        <v>0</v>
      </c>
      <c r="F42" s="335">
        <f t="shared" si="6"/>
        <v>0</v>
      </c>
      <c r="G42" s="329">
        <v>0</v>
      </c>
      <c r="H42" s="336">
        <f t="shared" si="4"/>
        <v>0</v>
      </c>
      <c r="I42" s="337">
        <f t="shared" si="5"/>
        <v>0</v>
      </c>
      <c r="L42" s="158" t="s">
        <v>185</v>
      </c>
      <c r="M42" s="239" t="s">
        <v>155</v>
      </c>
      <c r="N42" s="159" t="s">
        <v>101</v>
      </c>
      <c r="O42" s="192"/>
      <c r="P42" s="193"/>
      <c r="Q42" s="193"/>
      <c r="R42" s="193"/>
      <c r="S42" s="113">
        <v>0.8</v>
      </c>
      <c r="T42" s="194">
        <f>2/3</f>
        <v>0.66666666666666663</v>
      </c>
    </row>
    <row r="43" spans="1:20" s="6" customFormat="1" ht="32.1" hidden="1" customHeight="1">
      <c r="A43" s="13"/>
      <c r="B43" s="313" t="str">
        <f t="shared" si="3"/>
        <v>ごぼう</v>
      </c>
      <c r="C43" s="327"/>
      <c r="D43" s="316">
        <f t="shared" si="1"/>
        <v>0</v>
      </c>
      <c r="E43" s="317">
        <f t="shared" si="2"/>
        <v>0</v>
      </c>
      <c r="F43" s="335">
        <f t="shared" si="6"/>
        <v>0</v>
      </c>
      <c r="G43" s="329">
        <v>0</v>
      </c>
      <c r="H43" s="336">
        <f t="shared" si="4"/>
        <v>0</v>
      </c>
      <c r="I43" s="337">
        <f t="shared" si="5"/>
        <v>0</v>
      </c>
      <c r="L43" s="158" t="s">
        <v>185</v>
      </c>
      <c r="M43" s="239" t="s">
        <v>155</v>
      </c>
      <c r="N43" s="159" t="s">
        <v>104</v>
      </c>
      <c r="O43" s="192"/>
      <c r="P43" s="193"/>
      <c r="Q43" s="193"/>
      <c r="R43" s="193"/>
      <c r="S43" s="113">
        <v>0.8</v>
      </c>
      <c r="T43" s="194">
        <f t="shared" ref="T43:T53" si="13">2/3</f>
        <v>0.66666666666666663</v>
      </c>
    </row>
    <row r="44" spans="1:20" s="6" customFormat="1" ht="32.1" hidden="1" customHeight="1">
      <c r="A44" s="13"/>
      <c r="B44" s="313" t="str">
        <f t="shared" si="3"/>
        <v>れんこん</v>
      </c>
      <c r="C44" s="327"/>
      <c r="D44" s="316">
        <f t="shared" si="1"/>
        <v>0</v>
      </c>
      <c r="E44" s="317">
        <f t="shared" si="2"/>
        <v>0</v>
      </c>
      <c r="F44" s="335">
        <f t="shared" si="6"/>
        <v>0</v>
      </c>
      <c r="G44" s="329">
        <v>0</v>
      </c>
      <c r="H44" s="336">
        <f t="shared" si="4"/>
        <v>0</v>
      </c>
      <c r="I44" s="337">
        <f t="shared" si="5"/>
        <v>0</v>
      </c>
      <c r="L44" s="158" t="s">
        <v>185</v>
      </c>
      <c r="M44" s="239" t="s">
        <v>155</v>
      </c>
      <c r="N44" s="159" t="s">
        <v>116</v>
      </c>
      <c r="O44" s="192"/>
      <c r="P44" s="193"/>
      <c r="Q44" s="193"/>
      <c r="R44" s="193"/>
      <c r="S44" s="113">
        <v>0.8</v>
      </c>
      <c r="T44" s="194">
        <f t="shared" si="13"/>
        <v>0.66666666666666663</v>
      </c>
    </row>
    <row r="45" spans="1:20" s="6" customFormat="1" ht="32.1" hidden="1" customHeight="1">
      <c r="A45" s="13"/>
      <c r="B45" s="313" t="str">
        <f t="shared" si="3"/>
        <v>こまつな</v>
      </c>
      <c r="C45" s="327"/>
      <c r="D45" s="316">
        <f t="shared" si="1"/>
        <v>0</v>
      </c>
      <c r="E45" s="317">
        <f t="shared" si="2"/>
        <v>0</v>
      </c>
      <c r="F45" s="335">
        <f t="shared" si="6"/>
        <v>0</v>
      </c>
      <c r="G45" s="329">
        <v>0</v>
      </c>
      <c r="H45" s="336">
        <f t="shared" si="4"/>
        <v>0</v>
      </c>
      <c r="I45" s="337">
        <f t="shared" si="5"/>
        <v>0</v>
      </c>
      <c r="L45" s="158" t="s">
        <v>185</v>
      </c>
      <c r="M45" s="239" t="s">
        <v>155</v>
      </c>
      <c r="N45" s="159" t="s">
        <v>105</v>
      </c>
      <c r="O45" s="192"/>
      <c r="P45" s="193"/>
      <c r="Q45" s="193"/>
      <c r="R45" s="193"/>
      <c r="S45" s="113">
        <v>0.8</v>
      </c>
      <c r="T45" s="194">
        <f t="shared" si="13"/>
        <v>0.66666666666666663</v>
      </c>
    </row>
    <row r="46" spans="1:20" s="6" customFormat="1" ht="32.1" hidden="1" customHeight="1">
      <c r="A46" s="13"/>
      <c r="B46" s="313" t="str">
        <f t="shared" si="3"/>
        <v>しゅんぎく</v>
      </c>
      <c r="C46" s="327"/>
      <c r="D46" s="316">
        <f t="shared" si="1"/>
        <v>0</v>
      </c>
      <c r="E46" s="317">
        <f t="shared" si="2"/>
        <v>0</v>
      </c>
      <c r="F46" s="335">
        <f t="shared" si="6"/>
        <v>0</v>
      </c>
      <c r="G46" s="329">
        <v>0</v>
      </c>
      <c r="H46" s="336">
        <f t="shared" si="4"/>
        <v>0</v>
      </c>
      <c r="I46" s="337">
        <f t="shared" si="5"/>
        <v>0</v>
      </c>
      <c r="L46" s="158" t="s">
        <v>185</v>
      </c>
      <c r="M46" s="239" t="s">
        <v>155</v>
      </c>
      <c r="N46" s="159" t="s">
        <v>106</v>
      </c>
      <c r="O46" s="192"/>
      <c r="P46" s="193"/>
      <c r="Q46" s="193"/>
      <c r="R46" s="193"/>
      <c r="S46" s="113">
        <v>0.8</v>
      </c>
      <c r="T46" s="194">
        <f t="shared" si="13"/>
        <v>0.66666666666666663</v>
      </c>
    </row>
    <row r="47" spans="1:20" s="6" customFormat="1" ht="32.1" hidden="1" customHeight="1">
      <c r="A47" s="13"/>
      <c r="B47" s="313" t="str">
        <f t="shared" si="3"/>
        <v>ちんげんさい</v>
      </c>
      <c r="C47" s="327"/>
      <c r="D47" s="316">
        <f t="shared" si="1"/>
        <v>0</v>
      </c>
      <c r="E47" s="317">
        <f t="shared" si="2"/>
        <v>0</v>
      </c>
      <c r="F47" s="335">
        <f t="shared" si="6"/>
        <v>0</v>
      </c>
      <c r="G47" s="329">
        <v>0</v>
      </c>
      <c r="H47" s="336">
        <f t="shared" si="4"/>
        <v>0</v>
      </c>
      <c r="I47" s="337">
        <f t="shared" si="5"/>
        <v>0</v>
      </c>
      <c r="L47" s="158" t="s">
        <v>185</v>
      </c>
      <c r="M47" s="239" t="s">
        <v>155</v>
      </c>
      <c r="N47" s="159" t="s">
        <v>247</v>
      </c>
      <c r="O47" s="192"/>
      <c r="P47" s="193"/>
      <c r="Q47" s="193"/>
      <c r="R47" s="193"/>
      <c r="S47" s="113">
        <v>0.8</v>
      </c>
      <c r="T47" s="194">
        <f t="shared" si="13"/>
        <v>0.66666666666666663</v>
      </c>
    </row>
    <row r="48" spans="1:20" s="6" customFormat="1" ht="32.1" hidden="1" customHeight="1">
      <c r="A48" s="13"/>
      <c r="B48" s="313" t="str">
        <f t="shared" si="3"/>
        <v>ふき</v>
      </c>
      <c r="C48" s="327"/>
      <c r="D48" s="316">
        <f t="shared" si="1"/>
        <v>0</v>
      </c>
      <c r="E48" s="317">
        <f t="shared" si="2"/>
        <v>0</v>
      </c>
      <c r="F48" s="335">
        <f t="shared" si="6"/>
        <v>0</v>
      </c>
      <c r="G48" s="329">
        <v>0</v>
      </c>
      <c r="H48" s="336">
        <f t="shared" si="4"/>
        <v>0</v>
      </c>
      <c r="I48" s="337">
        <f t="shared" si="5"/>
        <v>0</v>
      </c>
      <c r="L48" s="158" t="s">
        <v>185</v>
      </c>
      <c r="M48" s="239" t="s">
        <v>155</v>
      </c>
      <c r="N48" s="159" t="s">
        <v>112</v>
      </c>
      <c r="O48" s="192"/>
      <c r="P48" s="193"/>
      <c r="Q48" s="193"/>
      <c r="R48" s="193"/>
      <c r="S48" s="113">
        <v>0.8</v>
      </c>
      <c r="T48" s="194">
        <f t="shared" si="13"/>
        <v>0.66666666666666663</v>
      </c>
    </row>
    <row r="49" spans="1:20" s="6" customFormat="1" ht="32.1" hidden="1" customHeight="1">
      <c r="A49" s="13"/>
      <c r="B49" s="313" t="str">
        <f t="shared" si="3"/>
        <v>みつば</v>
      </c>
      <c r="C49" s="327"/>
      <c r="D49" s="316">
        <f t="shared" si="1"/>
        <v>0</v>
      </c>
      <c r="E49" s="317">
        <f t="shared" si="2"/>
        <v>0</v>
      </c>
      <c r="F49" s="335">
        <f t="shared" si="6"/>
        <v>0</v>
      </c>
      <c r="G49" s="329">
        <v>0</v>
      </c>
      <c r="H49" s="336">
        <f t="shared" si="4"/>
        <v>0</v>
      </c>
      <c r="I49" s="337">
        <f t="shared" si="5"/>
        <v>0</v>
      </c>
      <c r="L49" s="158" t="s">
        <v>185</v>
      </c>
      <c r="M49" s="239" t="s">
        <v>155</v>
      </c>
      <c r="N49" s="159" t="s">
        <v>114</v>
      </c>
      <c r="O49" s="192"/>
      <c r="P49" s="193"/>
      <c r="Q49" s="193"/>
      <c r="R49" s="193"/>
      <c r="S49" s="113">
        <v>0.8</v>
      </c>
      <c r="T49" s="194">
        <f t="shared" si="13"/>
        <v>0.66666666666666663</v>
      </c>
    </row>
    <row r="50" spans="1:20" s="6" customFormat="1" ht="32.1" hidden="1" customHeight="1">
      <c r="A50" s="13"/>
      <c r="B50" s="313" t="str">
        <f t="shared" si="3"/>
        <v>切みつば</v>
      </c>
      <c r="C50" s="327"/>
      <c r="D50" s="316">
        <f t="shared" si="1"/>
        <v>0</v>
      </c>
      <c r="E50" s="317">
        <f t="shared" si="2"/>
        <v>0</v>
      </c>
      <c r="F50" s="335">
        <f t="shared" si="6"/>
        <v>0</v>
      </c>
      <c r="G50" s="329">
        <v>0</v>
      </c>
      <c r="H50" s="336">
        <f t="shared" si="4"/>
        <v>0</v>
      </c>
      <c r="I50" s="337">
        <f t="shared" si="5"/>
        <v>0</v>
      </c>
      <c r="L50" s="158" t="s">
        <v>185</v>
      </c>
      <c r="M50" s="239" t="s">
        <v>155</v>
      </c>
      <c r="N50" s="159" t="s">
        <v>248</v>
      </c>
      <c r="O50" s="192"/>
      <c r="P50" s="193"/>
      <c r="Q50" s="193"/>
      <c r="R50" s="193"/>
      <c r="S50" s="113">
        <v>0.8</v>
      </c>
      <c r="T50" s="194">
        <f t="shared" si="13"/>
        <v>0.66666666666666663</v>
      </c>
    </row>
    <row r="51" spans="1:20" s="6" customFormat="1" ht="32.1" hidden="1" customHeight="1">
      <c r="A51" s="13"/>
      <c r="B51" s="313" t="str">
        <f t="shared" si="3"/>
        <v>根みつば</v>
      </c>
      <c r="C51" s="327"/>
      <c r="D51" s="316">
        <f t="shared" si="1"/>
        <v>0</v>
      </c>
      <c r="E51" s="317">
        <f t="shared" si="2"/>
        <v>0</v>
      </c>
      <c r="F51" s="335">
        <f t="shared" si="6"/>
        <v>0</v>
      </c>
      <c r="G51" s="329">
        <v>0</v>
      </c>
      <c r="H51" s="336">
        <f t="shared" si="4"/>
        <v>0</v>
      </c>
      <c r="I51" s="337">
        <f t="shared" si="5"/>
        <v>0</v>
      </c>
      <c r="L51" s="158" t="s">
        <v>185</v>
      </c>
      <c r="M51" s="239" t="s">
        <v>155</v>
      </c>
      <c r="N51" s="159" t="s">
        <v>249</v>
      </c>
      <c r="O51" s="192"/>
      <c r="P51" s="193"/>
      <c r="Q51" s="193"/>
      <c r="R51" s="193"/>
      <c r="S51" s="113">
        <v>0.8</v>
      </c>
      <c r="T51" s="194">
        <f t="shared" si="13"/>
        <v>0.66666666666666663</v>
      </c>
    </row>
    <row r="52" spans="1:20" s="6" customFormat="1" ht="32.1" hidden="1" customHeight="1">
      <c r="A52" s="13"/>
      <c r="B52" s="313" t="str">
        <f t="shared" si="3"/>
        <v>にら</v>
      </c>
      <c r="C52" s="327"/>
      <c r="D52" s="316">
        <f t="shared" si="1"/>
        <v>0</v>
      </c>
      <c r="E52" s="317">
        <f t="shared" si="2"/>
        <v>0</v>
      </c>
      <c r="F52" s="335">
        <f t="shared" si="6"/>
        <v>0</v>
      </c>
      <c r="G52" s="329">
        <v>0</v>
      </c>
      <c r="H52" s="336">
        <f t="shared" si="4"/>
        <v>0</v>
      </c>
      <c r="I52" s="337">
        <f t="shared" si="5"/>
        <v>0</v>
      </c>
      <c r="L52" s="158" t="s">
        <v>185</v>
      </c>
      <c r="M52" s="239" t="s">
        <v>155</v>
      </c>
      <c r="N52" s="159" t="s">
        <v>250</v>
      </c>
      <c r="O52" s="192"/>
      <c r="P52" s="193"/>
      <c r="Q52" s="193"/>
      <c r="R52" s="193"/>
      <c r="S52" s="113">
        <v>0.8</v>
      </c>
      <c r="T52" s="194">
        <f t="shared" si="13"/>
        <v>0.66666666666666663</v>
      </c>
    </row>
    <row r="53" spans="1:20" s="6" customFormat="1" ht="32.1" hidden="1" customHeight="1">
      <c r="A53" s="13"/>
      <c r="B53" s="313" t="str">
        <f t="shared" si="3"/>
        <v>みず菜</v>
      </c>
      <c r="C53" s="327"/>
      <c r="D53" s="316">
        <f t="shared" ref="D53:D82" si="14">C53*O53/10</f>
        <v>0</v>
      </c>
      <c r="E53" s="317">
        <f t="shared" ref="E53:E82" si="15">D53*(P53-Q53)*S53*(1-T53)</f>
        <v>0</v>
      </c>
      <c r="F53" s="335">
        <f t="shared" si="6"/>
        <v>0</v>
      </c>
      <c r="G53" s="329">
        <v>0</v>
      </c>
      <c r="H53" s="336">
        <f t="shared" si="4"/>
        <v>0</v>
      </c>
      <c r="I53" s="337">
        <f t="shared" si="5"/>
        <v>0</v>
      </c>
      <c r="L53" s="158" t="s">
        <v>185</v>
      </c>
      <c r="M53" s="239" t="s">
        <v>155</v>
      </c>
      <c r="N53" s="159" t="s">
        <v>251</v>
      </c>
      <c r="O53" s="192"/>
      <c r="P53" s="193"/>
      <c r="Q53" s="193"/>
      <c r="R53" s="193"/>
      <c r="S53" s="113">
        <v>0.8</v>
      </c>
      <c r="T53" s="194">
        <f t="shared" si="13"/>
        <v>0.66666666666666663</v>
      </c>
    </row>
    <row r="54" spans="1:20" s="6" customFormat="1" ht="32.1" hidden="1" customHeight="1">
      <c r="A54" s="13"/>
      <c r="B54" s="313" t="str">
        <f t="shared" si="3"/>
        <v>かぼちゃ</v>
      </c>
      <c r="C54" s="327"/>
      <c r="D54" s="316">
        <f t="shared" si="14"/>
        <v>0</v>
      </c>
      <c r="E54" s="317">
        <f t="shared" si="15"/>
        <v>0</v>
      </c>
      <c r="F54" s="335">
        <f t="shared" si="6"/>
        <v>0</v>
      </c>
      <c r="G54" s="329">
        <v>0</v>
      </c>
      <c r="H54" s="336">
        <f t="shared" si="4"/>
        <v>0</v>
      </c>
      <c r="I54" s="337">
        <f t="shared" si="5"/>
        <v>0</v>
      </c>
      <c r="L54" s="158" t="s">
        <v>185</v>
      </c>
      <c r="M54" s="239" t="s">
        <v>155</v>
      </c>
      <c r="N54" s="159" t="s">
        <v>102</v>
      </c>
      <c r="O54" s="192"/>
      <c r="P54" s="193"/>
      <c r="Q54" s="193"/>
      <c r="R54" s="193"/>
      <c r="S54" s="113">
        <v>0.8</v>
      </c>
      <c r="T54" s="194">
        <v>0.75</v>
      </c>
    </row>
    <row r="55" spans="1:20" s="6" customFormat="1" ht="32.1" hidden="1" customHeight="1">
      <c r="A55" s="13"/>
      <c r="B55" s="313" t="str">
        <f t="shared" si="3"/>
        <v>スイートコーン</v>
      </c>
      <c r="C55" s="327"/>
      <c r="D55" s="316">
        <f t="shared" si="14"/>
        <v>0</v>
      </c>
      <c r="E55" s="317">
        <f t="shared" si="15"/>
        <v>0</v>
      </c>
      <c r="F55" s="335">
        <f t="shared" si="6"/>
        <v>0</v>
      </c>
      <c r="G55" s="329">
        <v>0</v>
      </c>
      <c r="H55" s="336">
        <f t="shared" si="4"/>
        <v>0</v>
      </c>
      <c r="I55" s="337">
        <f t="shared" si="5"/>
        <v>0</v>
      </c>
      <c r="L55" s="158" t="s">
        <v>185</v>
      </c>
      <c r="M55" s="239" t="s">
        <v>155</v>
      </c>
      <c r="N55" s="159" t="s">
        <v>109</v>
      </c>
      <c r="O55" s="192"/>
      <c r="P55" s="193"/>
      <c r="Q55" s="193"/>
      <c r="R55" s="193"/>
      <c r="S55" s="113">
        <v>0.8</v>
      </c>
      <c r="T55" s="194">
        <v>0.75</v>
      </c>
    </row>
    <row r="56" spans="1:20" s="6" customFormat="1" ht="32.1" hidden="1" customHeight="1">
      <c r="A56" s="13"/>
      <c r="B56" s="313" t="str">
        <f t="shared" si="3"/>
        <v>えだまめ</v>
      </c>
      <c r="C56" s="327"/>
      <c r="D56" s="316">
        <f t="shared" si="14"/>
        <v>0</v>
      </c>
      <c r="E56" s="317">
        <f t="shared" si="15"/>
        <v>0</v>
      </c>
      <c r="F56" s="335">
        <f t="shared" si="6"/>
        <v>0</v>
      </c>
      <c r="G56" s="329">
        <v>0</v>
      </c>
      <c r="H56" s="336">
        <f t="shared" si="4"/>
        <v>0</v>
      </c>
      <c r="I56" s="337">
        <f t="shared" si="5"/>
        <v>0</v>
      </c>
      <c r="L56" s="158" t="s">
        <v>185</v>
      </c>
      <c r="M56" s="239" t="s">
        <v>155</v>
      </c>
      <c r="N56" s="159" t="s">
        <v>99</v>
      </c>
      <c r="O56" s="192"/>
      <c r="P56" s="193"/>
      <c r="Q56" s="193"/>
      <c r="R56" s="193"/>
      <c r="S56" s="113">
        <v>0.8</v>
      </c>
      <c r="T56" s="194">
        <f t="shared" ref="T56:T65" si="16">2/3</f>
        <v>0.66666666666666663</v>
      </c>
    </row>
    <row r="57" spans="1:20" s="6" customFormat="1" ht="32.1" hidden="1" customHeight="1">
      <c r="A57" s="13"/>
      <c r="B57" s="313" t="str">
        <f t="shared" si="3"/>
        <v>グリンピース</v>
      </c>
      <c r="C57" s="327"/>
      <c r="D57" s="316">
        <f t="shared" si="14"/>
        <v>0</v>
      </c>
      <c r="E57" s="317">
        <f t="shared" si="15"/>
        <v>0</v>
      </c>
      <c r="F57" s="335">
        <f t="shared" si="6"/>
        <v>0</v>
      </c>
      <c r="G57" s="329">
        <v>0</v>
      </c>
      <c r="H57" s="336">
        <f t="shared" si="4"/>
        <v>0</v>
      </c>
      <c r="I57" s="337">
        <f t="shared" si="5"/>
        <v>0</v>
      </c>
      <c r="L57" s="158" t="s">
        <v>185</v>
      </c>
      <c r="M57" s="239" t="s">
        <v>155</v>
      </c>
      <c r="N57" s="159" t="s">
        <v>252</v>
      </c>
      <c r="O57" s="192"/>
      <c r="P57" s="193"/>
      <c r="Q57" s="193"/>
      <c r="R57" s="193"/>
      <c r="S57" s="113">
        <v>0.8</v>
      </c>
      <c r="T57" s="194">
        <f t="shared" si="16"/>
        <v>0.66666666666666663</v>
      </c>
    </row>
    <row r="58" spans="1:20" s="6" customFormat="1" ht="32.1" hidden="1" customHeight="1">
      <c r="A58" s="13"/>
      <c r="B58" s="313" t="str">
        <f t="shared" si="3"/>
        <v>さやいんげん</v>
      </c>
      <c r="C58" s="327"/>
      <c r="D58" s="316">
        <f t="shared" si="14"/>
        <v>0</v>
      </c>
      <c r="E58" s="317">
        <f t="shared" si="15"/>
        <v>0</v>
      </c>
      <c r="F58" s="335">
        <f t="shared" si="6"/>
        <v>0</v>
      </c>
      <c r="G58" s="329">
        <v>0</v>
      </c>
      <c r="H58" s="336">
        <f t="shared" si="4"/>
        <v>0</v>
      </c>
      <c r="I58" s="337">
        <f t="shared" si="5"/>
        <v>0</v>
      </c>
      <c r="L58" s="158" t="s">
        <v>185</v>
      </c>
      <c r="M58" s="239" t="s">
        <v>155</v>
      </c>
      <c r="N58" s="159" t="s">
        <v>253</v>
      </c>
      <c r="O58" s="192"/>
      <c r="P58" s="193"/>
      <c r="Q58" s="193"/>
      <c r="R58" s="193"/>
      <c r="S58" s="113">
        <v>0.8</v>
      </c>
      <c r="T58" s="194">
        <f t="shared" si="16"/>
        <v>0.66666666666666663</v>
      </c>
    </row>
    <row r="59" spans="1:20" s="6" customFormat="1" ht="32.1" hidden="1" customHeight="1">
      <c r="A59" s="13"/>
      <c r="B59" s="313" t="str">
        <f t="shared" si="3"/>
        <v>さやえんどう</v>
      </c>
      <c r="C59" s="327"/>
      <c r="D59" s="316">
        <f t="shared" si="14"/>
        <v>0</v>
      </c>
      <c r="E59" s="317">
        <f t="shared" si="15"/>
        <v>0</v>
      </c>
      <c r="F59" s="335">
        <f t="shared" si="6"/>
        <v>0</v>
      </c>
      <c r="G59" s="329">
        <v>0</v>
      </c>
      <c r="H59" s="336">
        <f t="shared" si="4"/>
        <v>0</v>
      </c>
      <c r="I59" s="337">
        <f t="shared" si="5"/>
        <v>0</v>
      </c>
      <c r="L59" s="158" t="s">
        <v>185</v>
      </c>
      <c r="M59" s="239" t="s">
        <v>155</v>
      </c>
      <c r="N59" s="159" t="s">
        <v>254</v>
      </c>
      <c r="O59" s="192"/>
      <c r="P59" s="193"/>
      <c r="Q59" s="193"/>
      <c r="R59" s="193"/>
      <c r="S59" s="113">
        <v>0.8</v>
      </c>
      <c r="T59" s="194">
        <f t="shared" si="16"/>
        <v>0.66666666666666663</v>
      </c>
    </row>
    <row r="60" spans="1:20" s="6" customFormat="1" ht="32.1" hidden="1" customHeight="1">
      <c r="A60" s="13"/>
      <c r="B60" s="313" t="str">
        <f t="shared" si="3"/>
        <v>そらまめ</v>
      </c>
      <c r="C60" s="327"/>
      <c r="D60" s="316">
        <f t="shared" si="14"/>
        <v>0</v>
      </c>
      <c r="E60" s="317">
        <f t="shared" si="15"/>
        <v>0</v>
      </c>
      <c r="F60" s="335">
        <f t="shared" si="6"/>
        <v>0</v>
      </c>
      <c r="G60" s="329">
        <v>0</v>
      </c>
      <c r="H60" s="336">
        <f t="shared" si="4"/>
        <v>0</v>
      </c>
      <c r="I60" s="337">
        <f t="shared" si="5"/>
        <v>0</v>
      </c>
      <c r="L60" s="158" t="s">
        <v>185</v>
      </c>
      <c r="M60" s="239" t="s">
        <v>155</v>
      </c>
      <c r="N60" s="159" t="s">
        <v>255</v>
      </c>
      <c r="O60" s="192"/>
      <c r="P60" s="193"/>
      <c r="Q60" s="193"/>
      <c r="R60" s="193"/>
      <c r="S60" s="113">
        <v>0.8</v>
      </c>
      <c r="T60" s="194">
        <f t="shared" si="16"/>
        <v>0.66666666666666663</v>
      </c>
    </row>
    <row r="61" spans="1:20" s="6" customFormat="1" ht="32.1" hidden="1" customHeight="1">
      <c r="A61" s="13"/>
      <c r="B61" s="313" t="str">
        <f t="shared" si="3"/>
        <v>かんしょ</v>
      </c>
      <c r="C61" s="327"/>
      <c r="D61" s="316">
        <f t="shared" si="14"/>
        <v>0</v>
      </c>
      <c r="E61" s="317">
        <f t="shared" si="15"/>
        <v>0</v>
      </c>
      <c r="F61" s="335">
        <f t="shared" si="6"/>
        <v>0</v>
      </c>
      <c r="G61" s="329">
        <v>0</v>
      </c>
      <c r="H61" s="336">
        <f t="shared" si="4"/>
        <v>0</v>
      </c>
      <c r="I61" s="337">
        <f t="shared" si="5"/>
        <v>0</v>
      </c>
      <c r="L61" s="158" t="s">
        <v>185</v>
      </c>
      <c r="M61" s="239" t="s">
        <v>155</v>
      </c>
      <c r="N61" s="159" t="s">
        <v>256</v>
      </c>
      <c r="O61" s="192"/>
      <c r="P61" s="193"/>
      <c r="Q61" s="193"/>
      <c r="R61" s="193"/>
      <c r="S61" s="113">
        <v>0.8</v>
      </c>
      <c r="T61" s="194">
        <f t="shared" si="16"/>
        <v>0.66666666666666663</v>
      </c>
    </row>
    <row r="62" spans="1:20" s="6" customFormat="1" ht="32.1" hidden="1" customHeight="1">
      <c r="A62" s="13"/>
      <c r="B62" s="313" t="str">
        <f t="shared" si="3"/>
        <v>しょうが</v>
      </c>
      <c r="C62" s="327"/>
      <c r="D62" s="316">
        <f t="shared" si="14"/>
        <v>0</v>
      </c>
      <c r="E62" s="317">
        <f t="shared" si="15"/>
        <v>0</v>
      </c>
      <c r="F62" s="335">
        <f t="shared" si="6"/>
        <v>0</v>
      </c>
      <c r="G62" s="329">
        <v>0</v>
      </c>
      <c r="H62" s="336">
        <f t="shared" si="4"/>
        <v>0</v>
      </c>
      <c r="I62" s="337">
        <f t="shared" si="5"/>
        <v>0</v>
      </c>
      <c r="L62" s="158" t="s">
        <v>185</v>
      </c>
      <c r="M62" s="239" t="s">
        <v>155</v>
      </c>
      <c r="N62" s="159" t="s">
        <v>107</v>
      </c>
      <c r="O62" s="192"/>
      <c r="P62" s="193"/>
      <c r="Q62" s="193"/>
      <c r="R62" s="193"/>
      <c r="S62" s="113">
        <v>0.8</v>
      </c>
      <c r="T62" s="194">
        <f t="shared" si="16"/>
        <v>0.66666666666666663</v>
      </c>
    </row>
    <row r="63" spans="1:20" s="6" customFormat="1" ht="32.1" hidden="1" customHeight="1">
      <c r="A63" s="13"/>
      <c r="B63" s="313" t="str">
        <f t="shared" si="3"/>
        <v>にんにく</v>
      </c>
      <c r="C63" s="327"/>
      <c r="D63" s="316">
        <f t="shared" si="14"/>
        <v>0</v>
      </c>
      <c r="E63" s="317">
        <f t="shared" si="15"/>
        <v>0</v>
      </c>
      <c r="F63" s="335">
        <f t="shared" si="6"/>
        <v>0</v>
      </c>
      <c r="G63" s="329">
        <v>0</v>
      </c>
      <c r="H63" s="336">
        <f t="shared" si="4"/>
        <v>0</v>
      </c>
      <c r="I63" s="337">
        <f t="shared" si="5"/>
        <v>0</v>
      </c>
      <c r="L63" s="158" t="s">
        <v>185</v>
      </c>
      <c r="M63" s="239" t="s">
        <v>155</v>
      </c>
      <c r="N63" s="159" t="s">
        <v>111</v>
      </c>
      <c r="O63" s="192"/>
      <c r="P63" s="193"/>
      <c r="Q63" s="193"/>
      <c r="R63" s="193"/>
      <c r="S63" s="113">
        <v>0.8</v>
      </c>
      <c r="T63" s="194">
        <f t="shared" si="16"/>
        <v>0.66666666666666663</v>
      </c>
    </row>
    <row r="64" spans="1:20" s="6" customFormat="1" ht="32.1" hidden="1" customHeight="1">
      <c r="A64" s="13"/>
      <c r="B64" s="313" t="str">
        <f t="shared" si="3"/>
        <v>ながいも</v>
      </c>
      <c r="C64" s="327"/>
      <c r="D64" s="316">
        <f t="shared" si="14"/>
        <v>0</v>
      </c>
      <c r="E64" s="317">
        <f t="shared" si="15"/>
        <v>0</v>
      </c>
      <c r="F64" s="335">
        <f t="shared" si="6"/>
        <v>0</v>
      </c>
      <c r="G64" s="329">
        <v>0</v>
      </c>
      <c r="H64" s="336">
        <f t="shared" si="4"/>
        <v>0</v>
      </c>
      <c r="I64" s="337">
        <f t="shared" si="5"/>
        <v>0</v>
      </c>
      <c r="L64" s="158" t="s">
        <v>185</v>
      </c>
      <c r="M64" s="239" t="s">
        <v>155</v>
      </c>
      <c r="N64" s="159" t="s">
        <v>257</v>
      </c>
      <c r="O64" s="192"/>
      <c r="P64" s="193"/>
      <c r="Q64" s="193"/>
      <c r="R64" s="193"/>
      <c r="S64" s="113">
        <v>0.8</v>
      </c>
      <c r="T64" s="194">
        <f t="shared" si="16"/>
        <v>0.66666666666666663</v>
      </c>
    </row>
    <row r="65" spans="1:20" s="6" customFormat="1" ht="32.1" hidden="1" customHeight="1">
      <c r="A65" s="13"/>
      <c r="B65" s="313" t="str">
        <f t="shared" si="3"/>
        <v>やまのいも</v>
      </c>
      <c r="C65" s="327"/>
      <c r="D65" s="316">
        <f t="shared" si="14"/>
        <v>0</v>
      </c>
      <c r="E65" s="317">
        <f t="shared" si="15"/>
        <v>0</v>
      </c>
      <c r="F65" s="335">
        <f t="shared" si="6"/>
        <v>0</v>
      </c>
      <c r="G65" s="329">
        <v>0</v>
      </c>
      <c r="H65" s="336">
        <f t="shared" si="4"/>
        <v>0</v>
      </c>
      <c r="I65" s="337">
        <f t="shared" si="5"/>
        <v>0</v>
      </c>
      <c r="L65" s="158" t="s">
        <v>185</v>
      </c>
      <c r="M65" s="239" t="s">
        <v>155</v>
      </c>
      <c r="N65" s="159" t="s">
        <v>258</v>
      </c>
      <c r="O65" s="192"/>
      <c r="P65" s="193"/>
      <c r="Q65" s="193"/>
      <c r="R65" s="193"/>
      <c r="S65" s="113">
        <v>0.8</v>
      </c>
      <c r="T65" s="194">
        <f t="shared" si="16"/>
        <v>0.66666666666666663</v>
      </c>
    </row>
    <row r="66" spans="1:20" s="6" customFormat="1" ht="32.1" hidden="1" customHeight="1">
      <c r="A66" s="13"/>
      <c r="B66" s="313" t="str">
        <f t="shared" si="3"/>
        <v>アスパラガス</v>
      </c>
      <c r="C66" s="327"/>
      <c r="D66" s="316">
        <f t="shared" si="14"/>
        <v>0</v>
      </c>
      <c r="E66" s="317">
        <f t="shared" si="15"/>
        <v>0</v>
      </c>
      <c r="F66" s="335">
        <f t="shared" si="6"/>
        <v>0</v>
      </c>
      <c r="G66" s="329">
        <v>0</v>
      </c>
      <c r="H66" s="336">
        <f t="shared" si="4"/>
        <v>0</v>
      </c>
      <c r="I66" s="337">
        <f t="shared" si="5"/>
        <v>0</v>
      </c>
      <c r="L66" s="158" t="s">
        <v>185</v>
      </c>
      <c r="M66" s="239" t="s">
        <v>155</v>
      </c>
      <c r="N66" s="159" t="s">
        <v>97</v>
      </c>
      <c r="O66" s="192"/>
      <c r="P66" s="193"/>
      <c r="Q66" s="193"/>
      <c r="R66" s="193"/>
      <c r="S66" s="113">
        <v>0.8</v>
      </c>
      <c r="T66" s="194">
        <v>0.75</v>
      </c>
    </row>
    <row r="67" spans="1:20" s="6" customFormat="1" ht="32.1" hidden="1" customHeight="1">
      <c r="A67" s="13"/>
      <c r="B67" s="313" t="str">
        <f t="shared" si="3"/>
        <v>カリフラワー</v>
      </c>
      <c r="C67" s="327"/>
      <c r="D67" s="316">
        <f t="shared" si="14"/>
        <v>0</v>
      </c>
      <c r="E67" s="317">
        <f t="shared" si="15"/>
        <v>0</v>
      </c>
      <c r="F67" s="335">
        <f t="shared" si="6"/>
        <v>0</v>
      </c>
      <c r="G67" s="329">
        <v>0</v>
      </c>
      <c r="H67" s="336">
        <f t="shared" si="4"/>
        <v>0</v>
      </c>
      <c r="I67" s="337">
        <f t="shared" si="5"/>
        <v>0</v>
      </c>
      <c r="L67" s="158" t="s">
        <v>185</v>
      </c>
      <c r="M67" s="239" t="s">
        <v>155</v>
      </c>
      <c r="N67" s="159" t="s">
        <v>103</v>
      </c>
      <c r="O67" s="192"/>
      <c r="P67" s="193"/>
      <c r="Q67" s="193"/>
      <c r="R67" s="193"/>
      <c r="S67" s="113">
        <v>0.8</v>
      </c>
      <c r="T67" s="194">
        <f t="shared" ref="T67:T68" si="17">2/3</f>
        <v>0.66666666666666663</v>
      </c>
    </row>
    <row r="68" spans="1:20" s="6" customFormat="1" ht="32.1" hidden="1" customHeight="1">
      <c r="A68" s="13"/>
      <c r="B68" s="313" t="str">
        <f t="shared" si="3"/>
        <v>セルリー</v>
      </c>
      <c r="C68" s="327"/>
      <c r="D68" s="316">
        <f t="shared" si="14"/>
        <v>0</v>
      </c>
      <c r="E68" s="317">
        <f t="shared" si="15"/>
        <v>0</v>
      </c>
      <c r="F68" s="335">
        <f t="shared" si="6"/>
        <v>0</v>
      </c>
      <c r="G68" s="329">
        <v>0</v>
      </c>
      <c r="H68" s="336">
        <f t="shared" si="4"/>
        <v>0</v>
      </c>
      <c r="I68" s="337">
        <f t="shared" si="5"/>
        <v>0</v>
      </c>
      <c r="L68" s="158" t="s">
        <v>185</v>
      </c>
      <c r="M68" s="239" t="s">
        <v>155</v>
      </c>
      <c r="N68" s="159" t="s">
        <v>259</v>
      </c>
      <c r="O68" s="192"/>
      <c r="P68" s="193"/>
      <c r="Q68" s="193"/>
      <c r="R68" s="193"/>
      <c r="S68" s="113">
        <v>0.8</v>
      </c>
      <c r="T68" s="194">
        <f t="shared" si="17"/>
        <v>0.66666666666666663</v>
      </c>
    </row>
    <row r="69" spans="1:20" s="6" customFormat="1" ht="32.1" hidden="1" customHeight="1">
      <c r="A69" s="13"/>
      <c r="B69" s="313" t="str">
        <f t="shared" si="3"/>
        <v>ブロッコリー</v>
      </c>
      <c r="C69" s="327"/>
      <c r="D69" s="316">
        <f t="shared" si="14"/>
        <v>0</v>
      </c>
      <c r="E69" s="317">
        <f t="shared" si="15"/>
        <v>0</v>
      </c>
      <c r="F69" s="335">
        <f t="shared" si="6"/>
        <v>0</v>
      </c>
      <c r="G69" s="329">
        <v>0</v>
      </c>
      <c r="H69" s="336">
        <f t="shared" si="4"/>
        <v>0</v>
      </c>
      <c r="I69" s="337">
        <f t="shared" si="5"/>
        <v>0</v>
      </c>
      <c r="L69" s="158" t="s">
        <v>185</v>
      </c>
      <c r="M69" s="239" t="s">
        <v>155</v>
      </c>
      <c r="N69" s="159" t="s">
        <v>113</v>
      </c>
      <c r="O69" s="192"/>
      <c r="P69" s="193"/>
      <c r="Q69" s="193"/>
      <c r="R69" s="193"/>
      <c r="S69" s="113">
        <v>0.8</v>
      </c>
      <c r="T69" s="194">
        <v>0.75</v>
      </c>
    </row>
    <row r="70" spans="1:20" s="6" customFormat="1" ht="32.1" hidden="1" customHeight="1">
      <c r="A70" s="13"/>
      <c r="B70" s="313" t="str">
        <f t="shared" si="3"/>
        <v>いちご</v>
      </c>
      <c r="C70" s="327"/>
      <c r="D70" s="316">
        <f t="shared" si="14"/>
        <v>0</v>
      </c>
      <c r="E70" s="317">
        <f t="shared" si="15"/>
        <v>0</v>
      </c>
      <c r="F70" s="335">
        <f t="shared" si="6"/>
        <v>0</v>
      </c>
      <c r="G70" s="329">
        <v>0</v>
      </c>
      <c r="H70" s="336">
        <f t="shared" si="4"/>
        <v>0</v>
      </c>
      <c r="I70" s="337">
        <f t="shared" si="5"/>
        <v>0</v>
      </c>
      <c r="L70" s="158" t="s">
        <v>185</v>
      </c>
      <c r="M70" s="239" t="s">
        <v>155</v>
      </c>
      <c r="N70" s="159" t="s">
        <v>98</v>
      </c>
      <c r="O70" s="192"/>
      <c r="P70" s="193"/>
      <c r="Q70" s="193"/>
      <c r="R70" s="193"/>
      <c r="S70" s="113">
        <v>0.8</v>
      </c>
      <c r="T70" s="194">
        <f t="shared" ref="T70:T80" si="18">2/3</f>
        <v>0.66666666666666663</v>
      </c>
    </row>
    <row r="71" spans="1:20" s="6" customFormat="1" ht="32.1" hidden="1" customHeight="1">
      <c r="A71" s="13"/>
      <c r="B71" s="313" t="str">
        <f t="shared" si="3"/>
        <v>すいか</v>
      </c>
      <c r="C71" s="327"/>
      <c r="D71" s="316">
        <f t="shared" si="14"/>
        <v>0</v>
      </c>
      <c r="E71" s="317">
        <f t="shared" si="15"/>
        <v>0</v>
      </c>
      <c r="F71" s="335">
        <f t="shared" si="6"/>
        <v>0</v>
      </c>
      <c r="G71" s="329">
        <v>0</v>
      </c>
      <c r="H71" s="336">
        <f t="shared" si="4"/>
        <v>0</v>
      </c>
      <c r="I71" s="337">
        <f t="shared" si="5"/>
        <v>0</v>
      </c>
      <c r="L71" s="158" t="s">
        <v>185</v>
      </c>
      <c r="M71" s="239" t="s">
        <v>155</v>
      </c>
      <c r="N71" s="159" t="s">
        <v>108</v>
      </c>
      <c r="O71" s="192"/>
      <c r="P71" s="193"/>
      <c r="Q71" s="193"/>
      <c r="R71" s="193"/>
      <c r="S71" s="113">
        <v>0.8</v>
      </c>
      <c r="T71" s="194">
        <f t="shared" si="18"/>
        <v>0.66666666666666663</v>
      </c>
    </row>
    <row r="72" spans="1:20" s="6" customFormat="1" ht="32.1" hidden="1" customHeight="1">
      <c r="A72" s="13"/>
      <c r="B72" s="313" t="str">
        <f t="shared" ref="B72:B82" si="19">N72</f>
        <v>メロン</v>
      </c>
      <c r="C72" s="327"/>
      <c r="D72" s="316">
        <f t="shared" si="14"/>
        <v>0</v>
      </c>
      <c r="E72" s="317">
        <f t="shared" si="15"/>
        <v>0</v>
      </c>
      <c r="F72" s="335">
        <f t="shared" si="6"/>
        <v>0</v>
      </c>
      <c r="G72" s="329">
        <v>0</v>
      </c>
      <c r="H72" s="336">
        <f t="shared" si="4"/>
        <v>0</v>
      </c>
      <c r="I72" s="337">
        <f t="shared" si="5"/>
        <v>0</v>
      </c>
      <c r="L72" s="158" t="s">
        <v>185</v>
      </c>
      <c r="M72" s="239" t="s">
        <v>155</v>
      </c>
      <c r="N72" s="159" t="s">
        <v>115</v>
      </c>
      <c r="O72" s="192"/>
      <c r="P72" s="193"/>
      <c r="Q72" s="193"/>
      <c r="R72" s="193"/>
      <c r="S72" s="113">
        <v>0.8</v>
      </c>
      <c r="T72" s="194">
        <f t="shared" si="18"/>
        <v>0.66666666666666663</v>
      </c>
    </row>
    <row r="73" spans="1:20" s="6" customFormat="1" ht="32.1" hidden="1" customHeight="1">
      <c r="A73" s="13"/>
      <c r="B73" s="339" t="str">
        <f t="shared" si="19"/>
        <v>生しいたけ</v>
      </c>
      <c r="C73" s="327"/>
      <c r="D73" s="316">
        <f t="shared" si="14"/>
        <v>0</v>
      </c>
      <c r="E73" s="317">
        <f t="shared" si="15"/>
        <v>0</v>
      </c>
      <c r="F73" s="335">
        <f t="shared" si="6"/>
        <v>0</v>
      </c>
      <c r="G73" s="329">
        <v>0</v>
      </c>
      <c r="H73" s="340">
        <f t="shared" si="4"/>
        <v>0</v>
      </c>
      <c r="I73" s="319">
        <f t="shared" si="5"/>
        <v>0</v>
      </c>
      <c r="L73" s="158" t="s">
        <v>185</v>
      </c>
      <c r="M73" s="239" t="s">
        <v>155</v>
      </c>
      <c r="N73" s="159" t="s">
        <v>260</v>
      </c>
      <c r="O73" s="192"/>
      <c r="P73" s="193"/>
      <c r="Q73" s="193"/>
      <c r="R73" s="193"/>
      <c r="S73" s="113">
        <v>0.8</v>
      </c>
      <c r="T73" s="194">
        <f t="shared" si="18"/>
        <v>0.66666666666666663</v>
      </c>
    </row>
    <row r="74" spans="1:20" s="6" customFormat="1" ht="32.1" hidden="1" customHeight="1">
      <c r="A74" s="13"/>
      <c r="B74" s="339" t="str">
        <f t="shared" si="19"/>
        <v>わけぎ</v>
      </c>
      <c r="C74" s="327"/>
      <c r="D74" s="316">
        <f t="shared" si="14"/>
        <v>0</v>
      </c>
      <c r="E74" s="317">
        <f t="shared" si="15"/>
        <v>0</v>
      </c>
      <c r="F74" s="335">
        <f t="shared" si="6"/>
        <v>0</v>
      </c>
      <c r="G74" s="329">
        <v>0</v>
      </c>
      <c r="H74" s="340">
        <f t="shared" si="4"/>
        <v>0</v>
      </c>
      <c r="I74" s="319">
        <f t="shared" si="5"/>
        <v>0</v>
      </c>
      <c r="L74" s="158" t="s">
        <v>185</v>
      </c>
      <c r="M74" s="239" t="s">
        <v>155</v>
      </c>
      <c r="N74" s="159" t="s">
        <v>117</v>
      </c>
      <c r="O74" s="192"/>
      <c r="P74" s="193"/>
      <c r="Q74" s="193"/>
      <c r="R74" s="193"/>
      <c r="S74" s="113">
        <v>0.8</v>
      </c>
      <c r="T74" s="194">
        <f t="shared" si="18"/>
        <v>0.66666666666666663</v>
      </c>
    </row>
    <row r="75" spans="1:20" s="6" customFormat="1" ht="32.1" hidden="1" customHeight="1">
      <c r="A75" s="13"/>
      <c r="B75" s="339" t="str">
        <f t="shared" si="19"/>
        <v>みょうが</v>
      </c>
      <c r="C75" s="327"/>
      <c r="D75" s="316">
        <f t="shared" si="14"/>
        <v>0</v>
      </c>
      <c r="E75" s="317">
        <f t="shared" si="15"/>
        <v>0</v>
      </c>
      <c r="F75" s="335">
        <f t="shared" si="6"/>
        <v>0</v>
      </c>
      <c r="G75" s="329">
        <v>0</v>
      </c>
      <c r="H75" s="340">
        <f t="shared" si="4"/>
        <v>0</v>
      </c>
      <c r="I75" s="319">
        <f t="shared" si="5"/>
        <v>0</v>
      </c>
      <c r="L75" s="158" t="s">
        <v>185</v>
      </c>
      <c r="M75" s="239" t="s">
        <v>155</v>
      </c>
      <c r="N75" s="159" t="s">
        <v>261</v>
      </c>
      <c r="O75" s="192"/>
      <c r="P75" s="193"/>
      <c r="Q75" s="193"/>
      <c r="R75" s="193"/>
      <c r="S75" s="113">
        <v>0.8</v>
      </c>
      <c r="T75" s="194">
        <f t="shared" si="18"/>
        <v>0.66666666666666663</v>
      </c>
    </row>
    <row r="76" spans="1:20" s="6" customFormat="1" ht="32.1" hidden="1" customHeight="1">
      <c r="A76" s="13"/>
      <c r="B76" s="339" t="str">
        <f t="shared" si="19"/>
        <v>ししとうがらし</v>
      </c>
      <c r="C76" s="327"/>
      <c r="D76" s="316">
        <f t="shared" si="14"/>
        <v>0</v>
      </c>
      <c r="E76" s="317">
        <f t="shared" si="15"/>
        <v>0</v>
      </c>
      <c r="F76" s="335">
        <f t="shared" si="6"/>
        <v>0</v>
      </c>
      <c r="G76" s="329">
        <v>0</v>
      </c>
      <c r="H76" s="340">
        <f t="shared" si="4"/>
        <v>0</v>
      </c>
      <c r="I76" s="319">
        <f t="shared" si="5"/>
        <v>0</v>
      </c>
      <c r="L76" s="158" t="s">
        <v>185</v>
      </c>
      <c r="M76" s="239" t="s">
        <v>155</v>
      </c>
      <c r="N76" s="159" t="s">
        <v>262</v>
      </c>
      <c r="O76" s="192"/>
      <c r="P76" s="193"/>
      <c r="Q76" s="193"/>
      <c r="R76" s="193"/>
      <c r="S76" s="113">
        <v>0.8</v>
      </c>
      <c r="T76" s="194">
        <f t="shared" si="18"/>
        <v>0.66666666666666663</v>
      </c>
    </row>
    <row r="77" spans="1:20" s="6" customFormat="1" ht="32.1" hidden="1" customHeight="1">
      <c r="A77" s="13"/>
      <c r="B77" s="339" t="str">
        <f t="shared" si="19"/>
        <v>にがうり</v>
      </c>
      <c r="C77" s="327"/>
      <c r="D77" s="316">
        <f t="shared" si="14"/>
        <v>0</v>
      </c>
      <c r="E77" s="317">
        <f t="shared" si="15"/>
        <v>0</v>
      </c>
      <c r="F77" s="335">
        <f t="shared" si="6"/>
        <v>0</v>
      </c>
      <c r="G77" s="329">
        <v>0</v>
      </c>
      <c r="H77" s="340">
        <f t="shared" si="4"/>
        <v>0</v>
      </c>
      <c r="I77" s="319">
        <f t="shared" si="5"/>
        <v>0</v>
      </c>
      <c r="L77" s="158" t="s">
        <v>185</v>
      </c>
      <c r="M77" s="239" t="s">
        <v>155</v>
      </c>
      <c r="N77" s="159" t="s">
        <v>263</v>
      </c>
      <c r="O77" s="192"/>
      <c r="P77" s="193"/>
      <c r="Q77" s="193"/>
      <c r="R77" s="193"/>
      <c r="S77" s="113">
        <v>0.8</v>
      </c>
      <c r="T77" s="194">
        <f t="shared" si="18"/>
        <v>0.66666666666666663</v>
      </c>
    </row>
    <row r="78" spans="1:20" s="6" customFormat="1" ht="32.1" hidden="1" customHeight="1">
      <c r="A78" s="13"/>
      <c r="B78" s="339" t="str">
        <f t="shared" si="19"/>
        <v>オクラ</v>
      </c>
      <c r="C78" s="327"/>
      <c r="D78" s="316">
        <f t="shared" si="14"/>
        <v>0</v>
      </c>
      <c r="E78" s="317">
        <f t="shared" si="15"/>
        <v>0</v>
      </c>
      <c r="F78" s="335">
        <f t="shared" si="6"/>
        <v>0</v>
      </c>
      <c r="G78" s="329">
        <v>0</v>
      </c>
      <c r="H78" s="340">
        <f t="shared" si="4"/>
        <v>0</v>
      </c>
      <c r="I78" s="319">
        <f t="shared" si="5"/>
        <v>0</v>
      </c>
      <c r="L78" s="158" t="s">
        <v>185</v>
      </c>
      <c r="M78" s="239" t="s">
        <v>155</v>
      </c>
      <c r="N78" s="159" t="s">
        <v>100</v>
      </c>
      <c r="O78" s="192"/>
      <c r="P78" s="193"/>
      <c r="Q78" s="193"/>
      <c r="R78" s="193"/>
      <c r="S78" s="113">
        <v>0.8</v>
      </c>
      <c r="T78" s="194">
        <f t="shared" si="18"/>
        <v>0.66666666666666663</v>
      </c>
    </row>
    <row r="79" spans="1:20" s="6" customFormat="1" ht="32.1" hidden="1" customHeight="1">
      <c r="A79" s="13"/>
      <c r="B79" s="339" t="str">
        <f t="shared" si="19"/>
        <v>らっきょう（調製）</v>
      </c>
      <c r="C79" s="327"/>
      <c r="D79" s="316">
        <f t="shared" si="14"/>
        <v>0</v>
      </c>
      <c r="E79" s="317">
        <f t="shared" si="15"/>
        <v>0</v>
      </c>
      <c r="F79" s="335">
        <f t="shared" si="6"/>
        <v>0</v>
      </c>
      <c r="G79" s="329">
        <v>0</v>
      </c>
      <c r="H79" s="340">
        <f t="shared" si="4"/>
        <v>0</v>
      </c>
      <c r="I79" s="319">
        <f t="shared" si="5"/>
        <v>0</v>
      </c>
      <c r="L79" s="158" t="s">
        <v>185</v>
      </c>
      <c r="M79" s="239" t="s">
        <v>155</v>
      </c>
      <c r="N79" s="159" t="s">
        <v>264</v>
      </c>
      <c r="O79" s="192"/>
      <c r="P79" s="193"/>
      <c r="Q79" s="193"/>
      <c r="R79" s="193"/>
      <c r="S79" s="113">
        <v>0.8</v>
      </c>
      <c r="T79" s="194">
        <f t="shared" si="18"/>
        <v>0.66666666666666663</v>
      </c>
    </row>
    <row r="80" spans="1:20" s="6" customFormat="1" ht="32.1" hidden="1" customHeight="1">
      <c r="A80" s="13"/>
      <c r="B80" s="339" t="str">
        <f t="shared" si="19"/>
        <v>らっきょう（未調製）</v>
      </c>
      <c r="C80" s="327"/>
      <c r="D80" s="316">
        <f t="shared" si="14"/>
        <v>0</v>
      </c>
      <c r="E80" s="317">
        <f t="shared" si="15"/>
        <v>0</v>
      </c>
      <c r="F80" s="335">
        <f t="shared" si="6"/>
        <v>0</v>
      </c>
      <c r="G80" s="329">
        <v>0</v>
      </c>
      <c r="H80" s="340">
        <f t="shared" si="4"/>
        <v>0</v>
      </c>
      <c r="I80" s="319">
        <f t="shared" si="5"/>
        <v>0</v>
      </c>
      <c r="L80" s="158" t="s">
        <v>185</v>
      </c>
      <c r="M80" s="239" t="s">
        <v>155</v>
      </c>
      <c r="N80" s="159" t="s">
        <v>265</v>
      </c>
      <c r="O80" s="192"/>
      <c r="P80" s="193"/>
      <c r="Q80" s="193"/>
      <c r="R80" s="193"/>
      <c r="S80" s="113">
        <v>0.8</v>
      </c>
      <c r="T80" s="194">
        <f t="shared" si="18"/>
        <v>0.66666666666666663</v>
      </c>
    </row>
    <row r="81" spans="1:20" s="6" customFormat="1" ht="32.1" customHeight="1" thickTop="1">
      <c r="A81" s="13"/>
      <c r="B81" s="339" t="str">
        <f t="shared" si="19"/>
        <v xml:space="preserve"> 春だいこん　　　　　</v>
      </c>
      <c r="C81" s="327">
        <v>0</v>
      </c>
      <c r="D81" s="316">
        <f t="shared" si="14"/>
        <v>0</v>
      </c>
      <c r="E81" s="317">
        <f t="shared" si="15"/>
        <v>0</v>
      </c>
      <c r="F81" s="335">
        <f t="shared" si="6"/>
        <v>86.59</v>
      </c>
      <c r="G81" s="329">
        <v>0</v>
      </c>
      <c r="H81" s="340">
        <f t="shared" si="4"/>
        <v>86.59</v>
      </c>
      <c r="I81" s="319">
        <f t="shared" si="5"/>
        <v>0</v>
      </c>
      <c r="L81" s="158" t="s">
        <v>184</v>
      </c>
      <c r="M81" s="239" t="s">
        <v>154</v>
      </c>
      <c r="N81" s="159" t="s">
        <v>544</v>
      </c>
      <c r="O81" s="192">
        <v>5800</v>
      </c>
      <c r="P81" s="193">
        <v>78</v>
      </c>
      <c r="Q81" s="193">
        <v>51.95</v>
      </c>
      <c r="R81" s="193">
        <v>86.59</v>
      </c>
      <c r="S81" s="113">
        <v>0.9</v>
      </c>
      <c r="T81" s="194">
        <v>0.8</v>
      </c>
    </row>
    <row r="82" spans="1:20" s="6" customFormat="1" ht="32.1" customHeight="1">
      <c r="A82" s="13"/>
      <c r="B82" s="339" t="str">
        <f t="shared" si="19"/>
        <v xml:space="preserve"> 春夏にんじん　　　　　</v>
      </c>
      <c r="C82" s="327">
        <v>0</v>
      </c>
      <c r="D82" s="316">
        <f t="shared" si="14"/>
        <v>0</v>
      </c>
      <c r="E82" s="317">
        <f t="shared" si="15"/>
        <v>0</v>
      </c>
      <c r="F82" s="377">
        <f t="shared" si="6"/>
        <v>145</v>
      </c>
      <c r="G82" s="375">
        <v>0</v>
      </c>
      <c r="H82" s="340">
        <f t="shared" si="4"/>
        <v>145</v>
      </c>
      <c r="I82" s="319">
        <f t="shared" si="5"/>
        <v>0</v>
      </c>
      <c r="L82" s="371" t="s">
        <v>184</v>
      </c>
      <c r="M82" s="372" t="s">
        <v>154</v>
      </c>
      <c r="N82" s="373" t="s">
        <v>545</v>
      </c>
      <c r="O82" s="381">
        <v>3000</v>
      </c>
      <c r="P82" s="374">
        <v>130.5</v>
      </c>
      <c r="Q82" s="374">
        <v>87</v>
      </c>
      <c r="R82" s="374">
        <v>145</v>
      </c>
      <c r="S82" s="375">
        <v>0.9</v>
      </c>
      <c r="T82" s="376">
        <v>0.8</v>
      </c>
    </row>
    <row r="83" spans="1:20" s="6" customFormat="1" ht="32.1" customHeight="1">
      <c r="A83" s="13"/>
      <c r="B83" s="363" t="str">
        <f t="shared" ref="B83:B86" si="20">N83</f>
        <v xml:space="preserve"> 冬にんじん</v>
      </c>
      <c r="C83" s="364">
        <v>0</v>
      </c>
      <c r="D83" s="365">
        <f t="shared" ref="D83:D86" si="21">C83*O83/10</f>
        <v>0</v>
      </c>
      <c r="E83" s="366">
        <f t="shared" ref="E83:E86" si="22">D83*(P83-Q83)*S83*(1-T83)</f>
        <v>0</v>
      </c>
      <c r="F83" s="367">
        <f t="shared" ref="F83:F86" si="23">R83</f>
        <v>108.5</v>
      </c>
      <c r="G83" s="368">
        <v>0</v>
      </c>
      <c r="H83" s="369">
        <f t="shared" ref="H83:H86" si="24">IF(G83&lt;&gt;"",R83*(1-G83),"")</f>
        <v>108.5</v>
      </c>
      <c r="I83" s="370">
        <f t="shared" ref="I83:I86" si="25">IF(G83&lt;&gt;"",IF(H83&lt;P83,IF(H83&gt;=Q83,D83*(P83-H83)*S83,D83*(P83-Q83)*S83),0),"")</f>
        <v>0</v>
      </c>
      <c r="L83" s="156" t="s">
        <v>184</v>
      </c>
      <c r="M83" s="238" t="s">
        <v>154</v>
      </c>
      <c r="N83" s="157" t="s">
        <v>546</v>
      </c>
      <c r="O83" s="189">
        <v>3900</v>
      </c>
      <c r="P83" s="190">
        <v>97.65</v>
      </c>
      <c r="Q83" s="190">
        <v>65.099999999999994</v>
      </c>
      <c r="R83" s="190">
        <v>108.5</v>
      </c>
      <c r="S83" s="166">
        <v>0.9</v>
      </c>
      <c r="T83" s="191">
        <v>0.8</v>
      </c>
    </row>
    <row r="84" spans="1:20" s="6" customFormat="1" ht="32.1" customHeight="1">
      <c r="A84" s="13"/>
      <c r="B84" s="339" t="str">
        <f t="shared" si="20"/>
        <v xml:space="preserve"> ほうれんそう　　　　 (指定野菜)</v>
      </c>
      <c r="C84" s="327">
        <v>0</v>
      </c>
      <c r="D84" s="316">
        <f t="shared" si="21"/>
        <v>0</v>
      </c>
      <c r="E84" s="317">
        <f t="shared" si="22"/>
        <v>0</v>
      </c>
      <c r="F84" s="377">
        <f t="shared" si="23"/>
        <v>338</v>
      </c>
      <c r="G84" s="375">
        <v>0</v>
      </c>
      <c r="H84" s="340">
        <f t="shared" si="24"/>
        <v>338</v>
      </c>
      <c r="I84" s="319">
        <f t="shared" si="25"/>
        <v>0</v>
      </c>
      <c r="L84" s="371" t="s">
        <v>184</v>
      </c>
      <c r="M84" s="372" t="s">
        <v>154</v>
      </c>
      <c r="N84" s="373" t="s">
        <v>431</v>
      </c>
      <c r="O84" s="378">
        <v>1200</v>
      </c>
      <c r="P84" s="374">
        <v>305</v>
      </c>
      <c r="Q84" s="374">
        <v>203</v>
      </c>
      <c r="R84" s="374">
        <v>338</v>
      </c>
      <c r="S84" s="375">
        <v>0.9</v>
      </c>
      <c r="T84" s="376">
        <v>0.8</v>
      </c>
    </row>
    <row r="85" spans="1:20" s="6" customFormat="1" ht="32.1" customHeight="1">
      <c r="A85" s="13"/>
      <c r="B85" s="363" t="str">
        <f t="shared" si="20"/>
        <v xml:space="preserve"> 夏ねぎ </v>
      </c>
      <c r="C85" s="364">
        <v>0</v>
      </c>
      <c r="D85" s="365">
        <f t="shared" si="21"/>
        <v>0</v>
      </c>
      <c r="E85" s="366">
        <f t="shared" si="22"/>
        <v>0</v>
      </c>
      <c r="F85" s="367">
        <f t="shared" si="23"/>
        <v>287</v>
      </c>
      <c r="G85" s="368">
        <v>0</v>
      </c>
      <c r="H85" s="369">
        <f t="shared" si="24"/>
        <v>287</v>
      </c>
      <c r="I85" s="370">
        <f t="shared" si="25"/>
        <v>0</v>
      </c>
      <c r="L85" s="156" t="s">
        <v>184</v>
      </c>
      <c r="M85" s="238" t="s">
        <v>154</v>
      </c>
      <c r="N85" s="157" t="s">
        <v>432</v>
      </c>
      <c r="O85" s="189">
        <v>2300</v>
      </c>
      <c r="P85" s="190">
        <v>258.5</v>
      </c>
      <c r="Q85" s="190">
        <v>172.2</v>
      </c>
      <c r="R85" s="190">
        <v>287</v>
      </c>
      <c r="S85" s="166">
        <v>0.9</v>
      </c>
      <c r="T85" s="191">
        <v>0.8</v>
      </c>
    </row>
    <row r="86" spans="1:20" s="6" customFormat="1" ht="32.1" customHeight="1">
      <c r="A86" s="13"/>
      <c r="B86" s="339" t="str">
        <f t="shared" si="20"/>
        <v xml:space="preserve"> 秋冬ねぎ </v>
      </c>
      <c r="C86" s="327">
        <v>0</v>
      </c>
      <c r="D86" s="316">
        <f t="shared" si="21"/>
        <v>0</v>
      </c>
      <c r="E86" s="317">
        <f t="shared" si="22"/>
        <v>0</v>
      </c>
      <c r="F86" s="377">
        <f t="shared" si="23"/>
        <v>130</v>
      </c>
      <c r="G86" s="375">
        <v>0</v>
      </c>
      <c r="H86" s="340">
        <f t="shared" si="24"/>
        <v>130</v>
      </c>
      <c r="I86" s="319">
        <f t="shared" si="25"/>
        <v>0</v>
      </c>
      <c r="L86" s="371" t="s">
        <v>184</v>
      </c>
      <c r="M86" s="372" t="s">
        <v>154</v>
      </c>
      <c r="N86" s="373" t="s">
        <v>433</v>
      </c>
      <c r="O86" s="381">
        <v>2500</v>
      </c>
      <c r="P86" s="374">
        <v>117</v>
      </c>
      <c r="Q86" s="374">
        <v>78</v>
      </c>
      <c r="R86" s="374">
        <v>130</v>
      </c>
      <c r="S86" s="375">
        <v>0.9</v>
      </c>
      <c r="T86" s="376">
        <v>0.8</v>
      </c>
    </row>
    <row r="87" spans="1:20" s="6" customFormat="1" ht="32.1" customHeight="1">
      <c r="A87" s="13"/>
      <c r="B87" s="363" t="str">
        <f t="shared" ref="B87:B96" si="26">N87</f>
        <v xml:space="preserve"> 春レタス　　　　　　　　(結球) </v>
      </c>
      <c r="C87" s="364">
        <v>0</v>
      </c>
      <c r="D87" s="365">
        <f t="shared" ref="D87:D96" si="27">C87*O87/10</f>
        <v>0</v>
      </c>
      <c r="E87" s="366">
        <f t="shared" ref="E87:E96" si="28">D87*(P87-Q87)*S87*(1-T87)</f>
        <v>0</v>
      </c>
      <c r="F87" s="367">
        <f t="shared" ref="F87:F96" si="29">R87</f>
        <v>156.22999999999999</v>
      </c>
      <c r="G87" s="368">
        <v>0</v>
      </c>
      <c r="H87" s="369">
        <f t="shared" ref="H87:H96" si="30">IF(G87&lt;&gt;"",R87*(1-G87),"")</f>
        <v>156.22999999999999</v>
      </c>
      <c r="I87" s="370">
        <f t="shared" ref="I87:I96" si="31">IF(G87&lt;&gt;"",IF(H87&lt;P87,IF(H87&gt;=Q87,D87*(P87-H87)*S87,D87*(P87-Q87)*S87),0),"")</f>
        <v>0</v>
      </c>
      <c r="L87" s="371" t="s">
        <v>184</v>
      </c>
      <c r="M87" s="372" t="s">
        <v>154</v>
      </c>
      <c r="N87" s="373" t="s">
        <v>550</v>
      </c>
      <c r="O87" s="382">
        <v>2100</v>
      </c>
      <c r="P87" s="374">
        <v>140.5</v>
      </c>
      <c r="Q87" s="374">
        <v>93.74</v>
      </c>
      <c r="R87" s="374">
        <v>156.22999999999999</v>
      </c>
      <c r="S87" s="375">
        <v>0.9</v>
      </c>
      <c r="T87" s="376">
        <v>0.8</v>
      </c>
    </row>
    <row r="88" spans="1:20" s="6" customFormat="1" ht="32.1" customHeight="1">
      <c r="A88" s="13"/>
      <c r="B88" s="363" t="str">
        <f t="shared" ref="B88" si="32">N88</f>
        <v xml:space="preserve"> 春レタス　　　　　　　　　(非結球)　　　　</v>
      </c>
      <c r="C88" s="364">
        <v>0</v>
      </c>
      <c r="D88" s="365">
        <f t="shared" ref="D88" si="33">C88*O88/10</f>
        <v>0</v>
      </c>
      <c r="E88" s="366">
        <f t="shared" ref="E88" si="34">D88*(P88-Q88)*S88*(1-T88)</f>
        <v>0</v>
      </c>
      <c r="F88" s="367">
        <f t="shared" ref="F88" si="35">R88</f>
        <v>254.45</v>
      </c>
      <c r="G88" s="368">
        <v>0</v>
      </c>
      <c r="H88" s="369">
        <f t="shared" ref="H88" si="36">IF(G88&lt;&gt;"",R88*(1-G88),"")</f>
        <v>254.45</v>
      </c>
      <c r="I88" s="370">
        <f t="shared" ref="I88" si="37">IF(G88&lt;&gt;"",IF(H88&lt;P88,IF(H88&gt;=Q88,D88*(P88-H88)*S88,D88*(P88-Q88)*S88),0),"")</f>
        <v>0</v>
      </c>
      <c r="L88" s="156" t="s">
        <v>184</v>
      </c>
      <c r="M88" s="238" t="s">
        <v>154</v>
      </c>
      <c r="N88" s="157" t="s">
        <v>551</v>
      </c>
      <c r="O88" s="189">
        <v>2100</v>
      </c>
      <c r="P88" s="190">
        <v>229</v>
      </c>
      <c r="Q88" s="190">
        <v>152.66999999999999</v>
      </c>
      <c r="R88" s="190">
        <v>254.45</v>
      </c>
      <c r="S88" s="166">
        <v>0.9</v>
      </c>
      <c r="T88" s="191">
        <v>0.8</v>
      </c>
    </row>
    <row r="89" spans="1:20" s="6" customFormat="1" ht="32.1" customHeight="1">
      <c r="A89" s="13"/>
      <c r="B89" s="363" t="str">
        <f t="shared" ref="B89" si="38">N89</f>
        <v xml:space="preserve"> 冬レタス　　　　　　　　(結球)　　　　　　　　　</v>
      </c>
      <c r="C89" s="364">
        <v>0</v>
      </c>
      <c r="D89" s="365">
        <f t="shared" ref="D89" si="39">C89*O89/10</f>
        <v>0</v>
      </c>
      <c r="E89" s="366">
        <f t="shared" ref="E89" si="40">D89*(P89-Q89)*S89*(1-T89)</f>
        <v>0</v>
      </c>
      <c r="F89" s="367">
        <f t="shared" ref="F89" si="41">R89</f>
        <v>212</v>
      </c>
      <c r="G89" s="368">
        <v>0</v>
      </c>
      <c r="H89" s="369">
        <f t="shared" ref="H89" si="42">IF(G89&lt;&gt;"",R89*(1-G89),"")</f>
        <v>212</v>
      </c>
      <c r="I89" s="370">
        <f t="shared" ref="I89" si="43">IF(G89&lt;&gt;"",IF(H89&lt;P89,IF(H89&gt;=Q89,D89*(P89-H89)*S89,D89*(P89-Q89)*S89),0),"")</f>
        <v>0</v>
      </c>
      <c r="L89" s="371" t="s">
        <v>184</v>
      </c>
      <c r="M89" s="372" t="s">
        <v>154</v>
      </c>
      <c r="N89" s="373" t="s">
        <v>552</v>
      </c>
      <c r="O89" s="382">
        <v>2600</v>
      </c>
      <c r="P89" s="374">
        <v>190.8</v>
      </c>
      <c r="Q89" s="374">
        <v>127.2</v>
      </c>
      <c r="R89" s="374">
        <v>212</v>
      </c>
      <c r="S89" s="375">
        <v>0.9</v>
      </c>
      <c r="T89" s="376">
        <v>0.8</v>
      </c>
    </row>
    <row r="90" spans="1:20" s="6" customFormat="1" ht="32.1" customHeight="1">
      <c r="A90" s="13"/>
      <c r="B90" s="363" t="str">
        <f t="shared" ref="B90" si="44">N90</f>
        <v xml:space="preserve"> 冬レタス　　　　　　　　(非結球)　　　　　　　　　</v>
      </c>
      <c r="C90" s="364">
        <v>0</v>
      </c>
      <c r="D90" s="365">
        <f t="shared" ref="D90" si="45">C90*O90/10</f>
        <v>0</v>
      </c>
      <c r="E90" s="366">
        <f t="shared" ref="E90" si="46">D90*(P90-Q90)*S90*(1-T90)</f>
        <v>0</v>
      </c>
      <c r="F90" s="367">
        <f t="shared" ref="F90" si="47">R90</f>
        <v>306</v>
      </c>
      <c r="G90" s="368">
        <v>0</v>
      </c>
      <c r="H90" s="369">
        <f t="shared" ref="H90" si="48">IF(G90&lt;&gt;"",R90*(1-G90),"")</f>
        <v>306</v>
      </c>
      <c r="I90" s="370">
        <f t="shared" ref="I90" si="49">IF(G90&lt;&gt;"",IF(H90&lt;P90,IF(H90&gt;=Q90,D90*(P90-H90)*S90,D90*(P90-Q90)*S90),0),"")</f>
        <v>0</v>
      </c>
      <c r="L90" s="371" t="s">
        <v>184</v>
      </c>
      <c r="M90" s="372" t="s">
        <v>154</v>
      </c>
      <c r="N90" s="373" t="s">
        <v>553</v>
      </c>
      <c r="O90" s="382">
        <v>2600</v>
      </c>
      <c r="P90" s="374">
        <v>275.39999999999998</v>
      </c>
      <c r="Q90" s="374">
        <v>183.6</v>
      </c>
      <c r="R90" s="374">
        <v>306</v>
      </c>
      <c r="S90" s="375">
        <v>0.9</v>
      </c>
      <c r="T90" s="376">
        <v>0.8</v>
      </c>
    </row>
    <row r="91" spans="1:20" s="6" customFormat="1" ht="32.1" customHeight="1">
      <c r="A91" s="13"/>
      <c r="B91" s="363" t="str">
        <f t="shared" si="26"/>
        <v xml:space="preserve"> 冬春なす </v>
      </c>
      <c r="C91" s="364">
        <v>0</v>
      </c>
      <c r="D91" s="365">
        <f t="shared" si="27"/>
        <v>0</v>
      </c>
      <c r="E91" s="366">
        <f t="shared" si="28"/>
        <v>0</v>
      </c>
      <c r="F91" s="367">
        <f t="shared" si="29"/>
        <v>311.92</v>
      </c>
      <c r="G91" s="368">
        <v>0</v>
      </c>
      <c r="H91" s="369">
        <f t="shared" si="30"/>
        <v>311.92</v>
      </c>
      <c r="I91" s="370">
        <f t="shared" si="31"/>
        <v>0</v>
      </c>
      <c r="L91" s="156" t="s">
        <v>184</v>
      </c>
      <c r="M91" s="238" t="s">
        <v>154</v>
      </c>
      <c r="N91" s="157" t="s">
        <v>434</v>
      </c>
      <c r="O91" s="189">
        <v>5600</v>
      </c>
      <c r="P91" s="190">
        <v>280.5</v>
      </c>
      <c r="Q91" s="190">
        <v>187.15</v>
      </c>
      <c r="R91" s="190">
        <v>311.92</v>
      </c>
      <c r="S91" s="166">
        <v>0.9</v>
      </c>
      <c r="T91" s="191">
        <v>0.8</v>
      </c>
    </row>
    <row r="92" spans="1:20" s="6" customFormat="1" ht="32.1" customHeight="1">
      <c r="A92" s="13"/>
      <c r="B92" s="339" t="str">
        <f t="shared" si="26"/>
        <v xml:space="preserve"> 夏秋なす </v>
      </c>
      <c r="C92" s="327">
        <v>0</v>
      </c>
      <c r="D92" s="316">
        <f t="shared" si="27"/>
        <v>0</v>
      </c>
      <c r="E92" s="317">
        <f t="shared" si="28"/>
        <v>0</v>
      </c>
      <c r="F92" s="377">
        <f t="shared" si="29"/>
        <v>230.51</v>
      </c>
      <c r="G92" s="375">
        <v>0</v>
      </c>
      <c r="H92" s="340">
        <f t="shared" si="30"/>
        <v>230.51</v>
      </c>
      <c r="I92" s="319">
        <f t="shared" si="31"/>
        <v>0</v>
      </c>
      <c r="L92" s="371" t="s">
        <v>184</v>
      </c>
      <c r="M92" s="372" t="s">
        <v>154</v>
      </c>
      <c r="N92" s="373" t="s">
        <v>435</v>
      </c>
      <c r="O92" s="381">
        <v>3800</v>
      </c>
      <c r="P92" s="374">
        <v>207.5</v>
      </c>
      <c r="Q92" s="374">
        <v>138.31</v>
      </c>
      <c r="R92" s="374">
        <v>230.51</v>
      </c>
      <c r="S92" s="375">
        <v>0.9</v>
      </c>
      <c r="T92" s="376">
        <v>0.8</v>
      </c>
    </row>
    <row r="93" spans="1:20" s="6" customFormat="1" ht="32.1" customHeight="1">
      <c r="A93" s="13"/>
      <c r="B93" s="363" t="str">
        <f t="shared" si="26"/>
        <v xml:space="preserve">冬春 トマト </v>
      </c>
      <c r="C93" s="364">
        <v>0</v>
      </c>
      <c r="D93" s="365">
        <f t="shared" si="27"/>
        <v>0</v>
      </c>
      <c r="E93" s="366">
        <f t="shared" si="28"/>
        <v>0</v>
      </c>
      <c r="F93" s="367">
        <f t="shared" si="29"/>
        <v>290</v>
      </c>
      <c r="G93" s="368">
        <v>0</v>
      </c>
      <c r="H93" s="369">
        <f t="shared" si="30"/>
        <v>290</v>
      </c>
      <c r="I93" s="370">
        <f t="shared" si="31"/>
        <v>0</v>
      </c>
      <c r="L93" s="156" t="s">
        <v>184</v>
      </c>
      <c r="M93" s="238" t="s">
        <v>154</v>
      </c>
      <c r="N93" s="157" t="s">
        <v>436</v>
      </c>
      <c r="O93" s="189">
        <v>5500</v>
      </c>
      <c r="P93" s="190">
        <v>261</v>
      </c>
      <c r="Q93" s="190">
        <v>174</v>
      </c>
      <c r="R93" s="190">
        <v>290</v>
      </c>
      <c r="S93" s="166">
        <v>0.9</v>
      </c>
      <c r="T93" s="191">
        <v>0.8</v>
      </c>
    </row>
    <row r="94" spans="1:20" s="6" customFormat="1" ht="32.1" customHeight="1">
      <c r="A94" s="13"/>
      <c r="B94" s="339" t="str">
        <f t="shared" si="26"/>
        <v xml:space="preserve"> 冬春きゅうり </v>
      </c>
      <c r="C94" s="327">
        <v>0</v>
      </c>
      <c r="D94" s="316">
        <f t="shared" si="27"/>
        <v>0</v>
      </c>
      <c r="E94" s="317">
        <f t="shared" si="28"/>
        <v>0</v>
      </c>
      <c r="F94" s="377">
        <f t="shared" si="29"/>
        <v>189.84</v>
      </c>
      <c r="G94" s="375">
        <v>0</v>
      </c>
      <c r="H94" s="340">
        <f t="shared" si="30"/>
        <v>189.84</v>
      </c>
      <c r="I94" s="319">
        <f t="shared" si="31"/>
        <v>0</v>
      </c>
      <c r="L94" s="371" t="s">
        <v>184</v>
      </c>
      <c r="M94" s="372" t="s">
        <v>154</v>
      </c>
      <c r="N94" s="373" t="s">
        <v>437</v>
      </c>
      <c r="O94" s="381">
        <v>6900</v>
      </c>
      <c r="P94" s="374">
        <v>171</v>
      </c>
      <c r="Q94" s="374">
        <v>113.9</v>
      </c>
      <c r="R94" s="374">
        <v>189.84</v>
      </c>
      <c r="S94" s="375">
        <v>0.9</v>
      </c>
      <c r="T94" s="376">
        <v>0.8</v>
      </c>
    </row>
    <row r="95" spans="1:20" s="6" customFormat="1" ht="32.1" customHeight="1">
      <c r="A95" s="13"/>
      <c r="B95" s="363" t="str">
        <f t="shared" si="26"/>
        <v xml:space="preserve"> 夏秋きゅうり </v>
      </c>
      <c r="C95" s="364">
        <v>0</v>
      </c>
      <c r="D95" s="365">
        <f t="shared" si="27"/>
        <v>0</v>
      </c>
      <c r="E95" s="366">
        <f t="shared" si="28"/>
        <v>0</v>
      </c>
      <c r="F95" s="367">
        <f t="shared" si="29"/>
        <v>289.02999999999997</v>
      </c>
      <c r="G95" s="368">
        <v>0</v>
      </c>
      <c r="H95" s="369">
        <f t="shared" si="30"/>
        <v>289.02999999999997</v>
      </c>
      <c r="I95" s="370">
        <f t="shared" si="31"/>
        <v>0</v>
      </c>
      <c r="L95" s="156" t="s">
        <v>184</v>
      </c>
      <c r="M95" s="238" t="s">
        <v>154</v>
      </c>
      <c r="N95" s="157" t="s">
        <v>438</v>
      </c>
      <c r="O95" s="189">
        <v>4700</v>
      </c>
      <c r="P95" s="190">
        <v>260</v>
      </c>
      <c r="Q95" s="190">
        <v>173.42</v>
      </c>
      <c r="R95" s="190">
        <v>289.02999999999997</v>
      </c>
      <c r="S95" s="166">
        <v>0.9</v>
      </c>
      <c r="T95" s="191">
        <v>0.8</v>
      </c>
    </row>
    <row r="96" spans="1:20" s="6" customFormat="1" ht="32.1" customHeight="1">
      <c r="A96" s="13"/>
      <c r="B96" s="339" t="str">
        <f t="shared" si="26"/>
        <v xml:space="preserve"> たまねぎ　　　　　　　　　　　(重要野菜)</v>
      </c>
      <c r="C96" s="327">
        <v>0</v>
      </c>
      <c r="D96" s="316">
        <f t="shared" si="27"/>
        <v>0</v>
      </c>
      <c r="E96" s="317">
        <f t="shared" si="28"/>
        <v>0</v>
      </c>
      <c r="F96" s="377">
        <f t="shared" si="29"/>
        <v>78.12</v>
      </c>
      <c r="G96" s="375">
        <v>0</v>
      </c>
      <c r="H96" s="340">
        <f t="shared" si="30"/>
        <v>78.12</v>
      </c>
      <c r="I96" s="319">
        <f t="shared" si="31"/>
        <v>0</v>
      </c>
      <c r="L96" s="371" t="s">
        <v>184</v>
      </c>
      <c r="M96" s="372" t="s">
        <v>154</v>
      </c>
      <c r="N96" s="373" t="s">
        <v>542</v>
      </c>
      <c r="O96" s="381">
        <v>4800</v>
      </c>
      <c r="P96" s="374">
        <v>70.5</v>
      </c>
      <c r="Q96" s="374">
        <v>46.87</v>
      </c>
      <c r="R96" s="374">
        <v>78.12</v>
      </c>
      <c r="S96" s="375">
        <v>0.9</v>
      </c>
      <c r="T96" s="376">
        <v>0.82499999999999996</v>
      </c>
    </row>
    <row r="97" spans="1:20" s="6" customFormat="1" ht="32.1" customHeight="1">
      <c r="A97" s="13"/>
      <c r="B97" s="363" t="str">
        <f t="shared" ref="B97:B108" si="50">N97</f>
        <v xml:space="preserve">秋冬さといも </v>
      </c>
      <c r="C97" s="364">
        <v>0</v>
      </c>
      <c r="D97" s="365">
        <f t="shared" ref="D97:D108" si="51">C97*O97/10</f>
        <v>0</v>
      </c>
      <c r="E97" s="366">
        <f t="shared" ref="E97:E108" si="52">D97*(P97-Q97)*S97*(1-T97)</f>
        <v>0</v>
      </c>
      <c r="F97" s="367">
        <f t="shared" ref="F97:F108" si="53">R97</f>
        <v>220</v>
      </c>
      <c r="G97" s="368">
        <v>0</v>
      </c>
      <c r="H97" s="369">
        <f t="shared" ref="H97:H108" si="54">IF(G97&lt;&gt;"",R97*(1-G97),"")</f>
        <v>220</v>
      </c>
      <c r="I97" s="370">
        <f t="shared" ref="I97:I108" si="55">IF(G97&lt;&gt;"",IF(H97&lt;P97,IF(H97&gt;=Q97,D97*(P97-H97)*S97,D97*(P97-Q97)*S97),0),"")</f>
        <v>0</v>
      </c>
      <c r="L97" s="156" t="s">
        <v>184</v>
      </c>
      <c r="M97" s="238" t="s">
        <v>154</v>
      </c>
      <c r="N97" s="157" t="s">
        <v>543</v>
      </c>
      <c r="O97" s="189">
        <v>2500</v>
      </c>
      <c r="P97" s="190">
        <v>198</v>
      </c>
      <c r="Q97" s="190">
        <v>132</v>
      </c>
      <c r="R97" s="190">
        <v>220</v>
      </c>
      <c r="S97" s="166">
        <v>0.9</v>
      </c>
      <c r="T97" s="191">
        <v>0.8</v>
      </c>
    </row>
    <row r="98" spans="1:20" s="6" customFormat="1" ht="32.1" customHeight="1">
      <c r="A98" s="13"/>
      <c r="B98" s="339" t="str">
        <f t="shared" si="50"/>
        <v>かぶ</v>
      </c>
      <c r="C98" s="327">
        <v>0</v>
      </c>
      <c r="D98" s="316">
        <f t="shared" si="51"/>
        <v>0</v>
      </c>
      <c r="E98" s="317">
        <f t="shared" si="52"/>
        <v>0</v>
      </c>
      <c r="F98" s="377">
        <f t="shared" si="53"/>
        <v>106</v>
      </c>
      <c r="G98" s="375">
        <v>0</v>
      </c>
      <c r="H98" s="340">
        <f t="shared" si="54"/>
        <v>106</v>
      </c>
      <c r="I98" s="319">
        <f t="shared" si="55"/>
        <v>0</v>
      </c>
      <c r="L98" s="371" t="s">
        <v>184</v>
      </c>
      <c r="M98" s="372" t="s">
        <v>155</v>
      </c>
      <c r="N98" s="373" t="s">
        <v>101</v>
      </c>
      <c r="O98" s="378">
        <v>3600</v>
      </c>
      <c r="P98" s="374">
        <v>84</v>
      </c>
      <c r="Q98" s="374">
        <v>58</v>
      </c>
      <c r="R98" s="374">
        <v>106</v>
      </c>
      <c r="S98" s="375">
        <v>0.8</v>
      </c>
      <c r="T98" s="376">
        <v>0.66666666666666663</v>
      </c>
    </row>
    <row r="99" spans="1:20" s="6" customFormat="1" ht="32.1" customHeight="1">
      <c r="A99" s="13"/>
      <c r="B99" s="363" t="str">
        <f t="shared" si="50"/>
        <v>ほうれんそう　　　　　(特定指定野菜)</v>
      </c>
      <c r="C99" s="364">
        <v>0</v>
      </c>
      <c r="D99" s="365">
        <f t="shared" si="51"/>
        <v>0</v>
      </c>
      <c r="E99" s="366">
        <f t="shared" si="52"/>
        <v>0</v>
      </c>
      <c r="F99" s="367">
        <f t="shared" si="53"/>
        <v>338</v>
      </c>
      <c r="G99" s="368">
        <v>0</v>
      </c>
      <c r="H99" s="369">
        <f t="shared" si="54"/>
        <v>338</v>
      </c>
      <c r="I99" s="370">
        <f t="shared" si="55"/>
        <v>0</v>
      </c>
      <c r="L99" s="156" t="s">
        <v>184</v>
      </c>
      <c r="M99" s="238" t="s">
        <v>155</v>
      </c>
      <c r="N99" s="157" t="s">
        <v>439</v>
      </c>
      <c r="O99" s="189">
        <v>1200</v>
      </c>
      <c r="P99" s="190">
        <v>305</v>
      </c>
      <c r="Q99" s="190">
        <v>203</v>
      </c>
      <c r="R99" s="190">
        <v>338</v>
      </c>
      <c r="S99" s="166">
        <v>0.8</v>
      </c>
      <c r="T99" s="191">
        <v>0.75</v>
      </c>
    </row>
    <row r="100" spans="1:20" s="6" customFormat="1" ht="32.1" customHeight="1">
      <c r="A100" s="13"/>
      <c r="B100" s="339" t="str">
        <f t="shared" si="50"/>
        <v>こまつな</v>
      </c>
      <c r="C100" s="327">
        <v>0</v>
      </c>
      <c r="D100" s="316">
        <f t="shared" si="51"/>
        <v>0</v>
      </c>
      <c r="E100" s="317">
        <f t="shared" si="52"/>
        <v>0</v>
      </c>
      <c r="F100" s="377">
        <f t="shared" si="53"/>
        <v>280</v>
      </c>
      <c r="G100" s="375">
        <v>0</v>
      </c>
      <c r="H100" s="340">
        <f t="shared" si="54"/>
        <v>280</v>
      </c>
      <c r="I100" s="319">
        <f t="shared" si="55"/>
        <v>0</v>
      </c>
      <c r="L100" s="371" t="s">
        <v>184</v>
      </c>
      <c r="M100" s="372" t="s">
        <v>155</v>
      </c>
      <c r="N100" s="373" t="s">
        <v>105</v>
      </c>
      <c r="O100" s="378">
        <v>1800</v>
      </c>
      <c r="P100" s="374">
        <v>224</v>
      </c>
      <c r="Q100" s="374">
        <v>154</v>
      </c>
      <c r="R100" s="374">
        <v>280</v>
      </c>
      <c r="S100" s="375">
        <v>0.8</v>
      </c>
      <c r="T100" s="376">
        <v>0.66666666666666663</v>
      </c>
    </row>
    <row r="101" spans="1:20" s="6" customFormat="1" ht="32.1" customHeight="1">
      <c r="A101" s="13"/>
      <c r="B101" s="363" t="str">
        <f t="shared" si="50"/>
        <v>ちんげんさい</v>
      </c>
      <c r="C101" s="364">
        <v>0</v>
      </c>
      <c r="D101" s="365">
        <f t="shared" si="51"/>
        <v>0</v>
      </c>
      <c r="E101" s="366">
        <f t="shared" si="52"/>
        <v>0</v>
      </c>
      <c r="F101" s="367">
        <f t="shared" si="53"/>
        <v>240</v>
      </c>
      <c r="G101" s="368">
        <v>0</v>
      </c>
      <c r="H101" s="369">
        <f t="shared" si="54"/>
        <v>240</v>
      </c>
      <c r="I101" s="370">
        <f t="shared" si="55"/>
        <v>0</v>
      </c>
      <c r="L101" s="156" t="s">
        <v>184</v>
      </c>
      <c r="M101" s="238" t="s">
        <v>155</v>
      </c>
      <c r="N101" s="157" t="s">
        <v>247</v>
      </c>
      <c r="O101" s="378">
        <v>2200</v>
      </c>
      <c r="P101" s="190">
        <v>192</v>
      </c>
      <c r="Q101" s="190">
        <v>132</v>
      </c>
      <c r="R101" s="190">
        <v>240</v>
      </c>
      <c r="S101" s="166">
        <v>0.8</v>
      </c>
      <c r="T101" s="191">
        <v>0.66666666666666663</v>
      </c>
    </row>
    <row r="102" spans="1:20" s="6" customFormat="1" ht="32.1" customHeight="1">
      <c r="A102" s="13"/>
      <c r="B102" s="339" t="str">
        <f t="shared" si="50"/>
        <v>ブロッコリー　　　　　　　　　(重要特定野菜)</v>
      </c>
      <c r="C102" s="327">
        <v>0</v>
      </c>
      <c r="D102" s="316">
        <f t="shared" si="51"/>
        <v>0</v>
      </c>
      <c r="E102" s="317">
        <f t="shared" si="52"/>
        <v>0</v>
      </c>
      <c r="F102" s="377">
        <f t="shared" si="53"/>
        <v>287</v>
      </c>
      <c r="G102" s="375">
        <v>0</v>
      </c>
      <c r="H102" s="340">
        <f t="shared" si="54"/>
        <v>287</v>
      </c>
      <c r="I102" s="319">
        <f t="shared" si="55"/>
        <v>0</v>
      </c>
      <c r="L102" s="371" t="s">
        <v>184</v>
      </c>
      <c r="M102" s="372" t="s">
        <v>155</v>
      </c>
      <c r="N102" s="373" t="s">
        <v>440</v>
      </c>
      <c r="O102" s="378">
        <v>1150</v>
      </c>
      <c r="P102" s="374">
        <v>229</v>
      </c>
      <c r="Q102" s="374">
        <v>158</v>
      </c>
      <c r="R102" s="374">
        <v>287</v>
      </c>
      <c r="S102" s="375">
        <v>0.8</v>
      </c>
      <c r="T102" s="376">
        <v>0.75</v>
      </c>
    </row>
    <row r="103" spans="1:20" s="6" customFormat="1" ht="32.1" customHeight="1">
      <c r="A103" s="13"/>
      <c r="B103" s="363" t="str">
        <f t="shared" si="50"/>
        <v>みず菜</v>
      </c>
      <c r="C103" s="364">
        <v>0</v>
      </c>
      <c r="D103" s="365">
        <f t="shared" si="51"/>
        <v>0</v>
      </c>
      <c r="E103" s="366">
        <f t="shared" si="52"/>
        <v>0</v>
      </c>
      <c r="F103" s="367">
        <f t="shared" si="53"/>
        <v>360</v>
      </c>
      <c r="G103" s="368">
        <v>0</v>
      </c>
      <c r="H103" s="369">
        <f t="shared" si="54"/>
        <v>360</v>
      </c>
      <c r="I103" s="370">
        <f t="shared" si="55"/>
        <v>0</v>
      </c>
      <c r="L103" s="156" t="s">
        <v>184</v>
      </c>
      <c r="M103" s="238" t="s">
        <v>155</v>
      </c>
      <c r="N103" s="157" t="s">
        <v>251</v>
      </c>
      <c r="O103" s="378">
        <v>1260</v>
      </c>
      <c r="P103" s="190">
        <v>288</v>
      </c>
      <c r="Q103" s="190">
        <v>198</v>
      </c>
      <c r="R103" s="190">
        <v>360</v>
      </c>
      <c r="S103" s="166">
        <v>0.8</v>
      </c>
      <c r="T103" s="191">
        <v>0.66666666666666663</v>
      </c>
    </row>
    <row r="104" spans="1:20" s="6" customFormat="1" ht="32.1" customHeight="1">
      <c r="A104" s="13"/>
      <c r="B104" s="339" t="str">
        <f t="shared" si="50"/>
        <v>みつば</v>
      </c>
      <c r="C104" s="327">
        <v>0</v>
      </c>
      <c r="D104" s="316">
        <f t="shared" si="51"/>
        <v>0</v>
      </c>
      <c r="E104" s="317">
        <f t="shared" si="52"/>
        <v>0</v>
      </c>
      <c r="F104" s="377">
        <f t="shared" si="53"/>
        <v>500</v>
      </c>
      <c r="G104" s="375">
        <v>0</v>
      </c>
      <c r="H104" s="340">
        <f t="shared" si="54"/>
        <v>500</v>
      </c>
      <c r="I104" s="319">
        <f t="shared" si="55"/>
        <v>0</v>
      </c>
      <c r="L104" s="371" t="s">
        <v>184</v>
      </c>
      <c r="M104" s="372" t="s">
        <v>155</v>
      </c>
      <c r="N104" s="373" t="s">
        <v>114</v>
      </c>
      <c r="O104" s="378">
        <v>2820</v>
      </c>
      <c r="P104" s="374">
        <v>400</v>
      </c>
      <c r="Q104" s="374">
        <v>300</v>
      </c>
      <c r="R104" s="374">
        <v>500</v>
      </c>
      <c r="S104" s="375">
        <v>0.8</v>
      </c>
      <c r="T104" s="376">
        <v>0.66666666666666663</v>
      </c>
    </row>
    <row r="105" spans="1:20" s="6" customFormat="1" ht="32.1" customHeight="1">
      <c r="A105" s="13"/>
      <c r="B105" s="363" t="str">
        <f t="shared" si="50"/>
        <v xml:space="preserve"> 冬春きゅうり 　　　　　　　　　　(特定指定野菜)</v>
      </c>
      <c r="C105" s="364">
        <v>0</v>
      </c>
      <c r="D105" s="365">
        <f t="shared" si="51"/>
        <v>0</v>
      </c>
      <c r="E105" s="366">
        <f t="shared" si="52"/>
        <v>0</v>
      </c>
      <c r="F105" s="367">
        <f t="shared" si="53"/>
        <v>189.84</v>
      </c>
      <c r="G105" s="368">
        <v>0</v>
      </c>
      <c r="H105" s="369">
        <f t="shared" si="54"/>
        <v>189.84</v>
      </c>
      <c r="I105" s="370">
        <f t="shared" si="55"/>
        <v>0</v>
      </c>
      <c r="L105" s="156" t="s">
        <v>184</v>
      </c>
      <c r="M105" s="238" t="s">
        <v>155</v>
      </c>
      <c r="N105" s="157" t="s">
        <v>441</v>
      </c>
      <c r="O105" s="378">
        <v>6900</v>
      </c>
      <c r="P105" s="190">
        <v>171</v>
      </c>
      <c r="Q105" s="190">
        <v>113.9</v>
      </c>
      <c r="R105" s="190">
        <v>189.84</v>
      </c>
      <c r="S105" s="166">
        <v>0.8</v>
      </c>
      <c r="T105" s="191">
        <v>0.75</v>
      </c>
    </row>
    <row r="106" spans="1:20" s="6" customFormat="1" ht="32.1" customHeight="1">
      <c r="A106" s="13"/>
      <c r="B106" s="339" t="str">
        <f t="shared" si="50"/>
        <v xml:space="preserve"> 夏秋きゅうり　　　　　　　　　 (特定指定野菜)</v>
      </c>
      <c r="C106" s="327">
        <v>0</v>
      </c>
      <c r="D106" s="316">
        <f t="shared" si="51"/>
        <v>0</v>
      </c>
      <c r="E106" s="317">
        <f t="shared" si="52"/>
        <v>0</v>
      </c>
      <c r="F106" s="377">
        <f t="shared" si="53"/>
        <v>289.02999999999997</v>
      </c>
      <c r="G106" s="375">
        <v>0</v>
      </c>
      <c r="H106" s="340">
        <f t="shared" si="54"/>
        <v>289.02999999999997</v>
      </c>
      <c r="I106" s="319">
        <f t="shared" si="55"/>
        <v>0</v>
      </c>
      <c r="L106" s="371" t="s">
        <v>184</v>
      </c>
      <c r="M106" s="372" t="s">
        <v>155</v>
      </c>
      <c r="N106" s="373" t="s">
        <v>442</v>
      </c>
      <c r="O106" s="378">
        <v>4700</v>
      </c>
      <c r="P106" s="374">
        <v>260</v>
      </c>
      <c r="Q106" s="374">
        <v>173.42</v>
      </c>
      <c r="R106" s="374">
        <v>289.02999999999997</v>
      </c>
      <c r="S106" s="375">
        <v>0.8</v>
      </c>
      <c r="T106" s="376">
        <v>0.75</v>
      </c>
    </row>
    <row r="107" spans="1:20" s="6" customFormat="1" ht="32.1" hidden="1" customHeight="1">
      <c r="A107" s="13"/>
      <c r="B107" s="363">
        <f t="shared" si="50"/>
        <v>0</v>
      </c>
      <c r="C107" s="364"/>
      <c r="D107" s="365">
        <f t="shared" si="51"/>
        <v>0</v>
      </c>
      <c r="E107" s="366">
        <f t="shared" si="52"/>
        <v>0</v>
      </c>
      <c r="F107" s="367">
        <f t="shared" si="53"/>
        <v>0</v>
      </c>
      <c r="G107" s="368">
        <v>0</v>
      </c>
      <c r="H107" s="369">
        <f t="shared" si="54"/>
        <v>0</v>
      </c>
      <c r="I107" s="370">
        <f t="shared" si="55"/>
        <v>0</v>
      </c>
      <c r="L107" s="156" t="s">
        <v>185</v>
      </c>
      <c r="M107" s="238"/>
      <c r="N107" s="157"/>
      <c r="O107" s="378"/>
      <c r="P107" s="190"/>
      <c r="Q107" s="190"/>
      <c r="R107" s="190"/>
      <c r="S107" s="166"/>
      <c r="T107" s="191"/>
    </row>
    <row r="108" spans="1:20" s="6" customFormat="1" ht="32.1" hidden="1" customHeight="1">
      <c r="A108" s="13"/>
      <c r="B108" s="339">
        <f t="shared" si="50"/>
        <v>0</v>
      </c>
      <c r="C108" s="327"/>
      <c r="D108" s="316">
        <f t="shared" si="51"/>
        <v>0</v>
      </c>
      <c r="E108" s="317">
        <f t="shared" si="52"/>
        <v>0</v>
      </c>
      <c r="F108" s="377">
        <f t="shared" si="53"/>
        <v>0</v>
      </c>
      <c r="G108" s="375">
        <v>0</v>
      </c>
      <c r="H108" s="340">
        <f t="shared" si="54"/>
        <v>0</v>
      </c>
      <c r="I108" s="319">
        <f t="shared" si="55"/>
        <v>0</v>
      </c>
      <c r="L108" s="371" t="s">
        <v>185</v>
      </c>
      <c r="M108" s="372"/>
      <c r="N108" s="373"/>
      <c r="O108" s="378"/>
      <c r="P108" s="374"/>
      <c r="Q108" s="374"/>
      <c r="R108" s="374"/>
      <c r="S108" s="375"/>
      <c r="T108" s="376"/>
    </row>
    <row r="109" spans="1:20" s="6" customFormat="1" ht="32.1" hidden="1" customHeight="1" thickBot="1">
      <c r="A109" s="13"/>
      <c r="B109" s="100">
        <f t="shared" ref="B109" si="56">N109</f>
        <v>0</v>
      </c>
      <c r="C109" s="179"/>
      <c r="D109" s="141">
        <f t="shared" ref="D109" si="57">C109*O109/10</f>
        <v>0</v>
      </c>
      <c r="E109" s="52">
        <f t="shared" ref="E109" si="58">D109*(P109-Q109)*S109*(1-T109)</f>
        <v>0</v>
      </c>
      <c r="F109" s="237">
        <f t="shared" ref="F109" si="59">R109</f>
        <v>0</v>
      </c>
      <c r="G109" s="114">
        <v>0</v>
      </c>
      <c r="H109" s="187">
        <f t="shared" ref="H109" si="60">IF(G109&lt;&gt;"",R109*(1-G109),"")</f>
        <v>0</v>
      </c>
      <c r="I109" s="28">
        <f t="shared" ref="I109" si="61">IF(G109&lt;&gt;"",IF(H109&lt;P109,IF(H109&gt;=Q109,D109*(P109-H109)*S109,D109*(P109-Q109)*S109),0),"")</f>
        <v>0</v>
      </c>
      <c r="L109" s="160" t="s">
        <v>185</v>
      </c>
      <c r="M109" s="240"/>
      <c r="N109" s="161"/>
      <c r="O109" s="380"/>
      <c r="P109" s="195"/>
      <c r="Q109" s="195"/>
      <c r="R109" s="195"/>
      <c r="S109" s="114"/>
      <c r="T109" s="196"/>
    </row>
  </sheetData>
  <sheetProtection sheet="1" objects="1" scenarios="1"/>
  <autoFilter ref="A18:T109">
    <filterColumn colId="11">
      <filters>
        <filter val="○"/>
      </filters>
    </filterColumn>
  </autoFilter>
  <mergeCells count="19">
    <mergeCell ref="E14:E15"/>
    <mergeCell ref="O15:O17"/>
    <mergeCell ref="P15:P17"/>
    <mergeCell ref="G14:G15"/>
    <mergeCell ref="B17:B18"/>
    <mergeCell ref="I14:I15"/>
    <mergeCell ref="H14:H15"/>
    <mergeCell ref="D14:D15"/>
    <mergeCell ref="C14:C15"/>
    <mergeCell ref="B14:B16"/>
    <mergeCell ref="C17:I17"/>
    <mergeCell ref="F14:F15"/>
    <mergeCell ref="Q15:Q17"/>
    <mergeCell ref="R15:R17"/>
    <mergeCell ref="S15:S17"/>
    <mergeCell ref="T15:T17"/>
    <mergeCell ref="L15:L18"/>
    <mergeCell ref="N15:N18"/>
    <mergeCell ref="M15:M18"/>
  </mergeCells>
  <phoneticPr fontId="7"/>
  <dataValidations count="2">
    <dataValidation type="list" allowBlank="1" showInputMessage="1" showErrorMessage="1" sqref="L19:M109">
      <formula1>"○,×"</formula1>
    </dataValidation>
    <dataValidation type="decimal" allowBlank="1" showInputMessage="1" showErrorMessage="1" sqref="G19:G109">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378</v>
      </c>
    </row>
    <row r="4" spans="2:13" ht="21.75" customHeight="1" thickBot="1">
      <c r="B4" s="254" t="s">
        <v>357</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328</v>
      </c>
    </row>
    <row r="11" spans="2:13">
      <c r="B11" s="2" t="s">
        <v>329</v>
      </c>
    </row>
    <row r="12" spans="2:13" ht="4.5" customHeight="1"/>
    <row r="13" spans="2:13">
      <c r="B13" s="67" t="s">
        <v>36</v>
      </c>
      <c r="C13" s="67"/>
      <c r="D13" s="99"/>
      <c r="E13" s="99"/>
      <c r="L13" s="66" t="s">
        <v>35</v>
      </c>
      <c r="M13" s="66"/>
    </row>
    <row r="14" spans="2:13">
      <c r="B14" s="419" t="s">
        <v>326</v>
      </c>
      <c r="C14" s="419"/>
      <c r="D14" s="419"/>
      <c r="E14" s="419"/>
      <c r="G14" s="415" t="s">
        <v>34</v>
      </c>
      <c r="H14" s="416"/>
      <c r="I14" s="416"/>
      <c r="J14" s="417"/>
      <c r="L14" s="256" t="s">
        <v>7</v>
      </c>
    </row>
    <row r="15" spans="2:13" ht="102.75" customHeight="1">
      <c r="B15" s="202" t="s">
        <v>165</v>
      </c>
      <c r="C15" s="202" t="s">
        <v>559</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'パターン3-2'!F13</f>
        <v>0</v>
      </c>
      <c r="H17" s="33">
        <f>'パターン3-3'!E14</f>
        <v>0</v>
      </c>
      <c r="I17" s="33">
        <f>'パターン3-4'!E18</f>
        <v>0</v>
      </c>
      <c r="J17" s="37">
        <f>SUM(G17:I17)</f>
        <v>0</v>
      </c>
      <c r="L17" s="37" t="str">
        <f>IF(J17&gt;0,J17-E17,"")</f>
        <v/>
      </c>
    </row>
    <row r="18" spans="2:13" ht="5.25" customHeight="1"/>
    <row r="19" spans="2:13">
      <c r="B19" s="59" t="s">
        <v>6</v>
      </c>
      <c r="L19" s="66" t="s">
        <v>35</v>
      </c>
      <c r="M19" s="66"/>
    </row>
    <row r="20" spans="2:13">
      <c r="B20" s="418" t="s">
        <v>327</v>
      </c>
      <c r="C20" s="418"/>
      <c r="D20" s="418"/>
      <c r="E20" s="418"/>
      <c r="G20" s="415" t="s">
        <v>34</v>
      </c>
      <c r="H20" s="416"/>
      <c r="I20" s="416"/>
      <c r="J20" s="417"/>
      <c r="L20" s="256" t="s">
        <v>7</v>
      </c>
    </row>
    <row r="21" spans="2:13" ht="102.75" customHeight="1">
      <c r="B21" s="203" t="s">
        <v>356</v>
      </c>
      <c r="C21" s="203" t="s">
        <v>172</v>
      </c>
      <c r="D21" s="203" t="s">
        <v>187</v>
      </c>
      <c r="E21" s="203" t="s">
        <v>365</v>
      </c>
      <c r="F21" s="59"/>
      <c r="G21" s="203" t="s">
        <v>80</v>
      </c>
      <c r="H21" s="203" t="s">
        <v>70</v>
      </c>
      <c r="I21" s="203" t="s">
        <v>38</v>
      </c>
      <c r="J21" s="203" t="s">
        <v>374</v>
      </c>
      <c r="K21" s="59"/>
      <c r="L21" s="203" t="s">
        <v>377</v>
      </c>
    </row>
    <row r="22" spans="2:13" s="25" customFormat="1" ht="16.5" thickBot="1">
      <c r="B22" s="34" t="s">
        <v>359</v>
      </c>
      <c r="C22" s="34" t="s">
        <v>360</v>
      </c>
      <c r="D22" s="34" t="s">
        <v>362</v>
      </c>
      <c r="E22" s="36" t="s">
        <v>364</v>
      </c>
      <c r="G22" s="34" t="s">
        <v>367</v>
      </c>
      <c r="H22" s="34" t="s">
        <v>369</v>
      </c>
      <c r="I22" s="34" t="s">
        <v>371</v>
      </c>
      <c r="J22" s="36" t="s">
        <v>373</v>
      </c>
      <c r="L22" s="36" t="s">
        <v>376</v>
      </c>
    </row>
    <row r="23" spans="2:13" s="26" customFormat="1" ht="24" customHeight="1" thickBot="1">
      <c r="B23" s="33">
        <f>'パターン3-1-2'!B14</f>
        <v>0</v>
      </c>
      <c r="C23" s="33">
        <f>'パターン3-1-2'!B18</f>
        <v>0</v>
      </c>
      <c r="D23" s="35">
        <f>'パターン3-1-2'!C18</f>
        <v>0</v>
      </c>
      <c r="E23" s="37">
        <f>'パターン3-1-2'!D18</f>
        <v>0</v>
      </c>
      <c r="G23" s="33">
        <f>'パターン3-2'!I13</f>
        <v>0</v>
      </c>
      <c r="H23" s="33">
        <f>'パターン3-3'!N14</f>
        <v>0</v>
      </c>
      <c r="I23" s="33">
        <f>'パターン3-4'!I18</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300</v>
      </c>
      <c r="C2" s="2"/>
      <c r="D2" s="2"/>
      <c r="E2" s="2"/>
      <c r="H2" s="2"/>
    </row>
    <row r="3" spans="2:8">
      <c r="B3" s="2"/>
      <c r="C3" s="2"/>
      <c r="D3" s="2"/>
      <c r="E3" s="2"/>
      <c r="H3" s="2"/>
    </row>
    <row r="4" spans="2:8" ht="15.75" customHeight="1">
      <c r="B4" s="254" t="s">
        <v>301</v>
      </c>
      <c r="C4" s="2"/>
      <c r="D4" s="2"/>
      <c r="E4" s="2"/>
      <c r="H4" s="2"/>
    </row>
    <row r="5" spans="2:8" ht="15.75" customHeight="1" thickBot="1">
      <c r="B5" s="2" t="s">
        <v>302</v>
      </c>
      <c r="C5" s="2"/>
      <c r="D5" s="2"/>
      <c r="E5" s="2"/>
      <c r="H5" s="2"/>
    </row>
    <row r="6" spans="2:8" ht="30" customHeight="1" thickBot="1">
      <c r="B6" s="107"/>
      <c r="C6" s="101" t="s">
        <v>269</v>
      </c>
      <c r="D6" s="2"/>
      <c r="E6" s="2"/>
      <c r="H6" s="2"/>
    </row>
    <row r="7" spans="2:8" ht="15.75" customHeight="1">
      <c r="B7" s="101"/>
      <c r="C7" s="2"/>
      <c r="D7" s="2"/>
      <c r="E7" s="2"/>
      <c r="H7" s="2"/>
    </row>
    <row r="8" spans="2:8">
      <c r="B8" s="2" t="s">
        <v>303</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304</v>
      </c>
      <c r="C12" s="2"/>
      <c r="D12" s="2"/>
      <c r="E12" s="2"/>
      <c r="H12" s="2"/>
    </row>
    <row r="13" spans="2:8" ht="15.75" customHeight="1" thickBot="1">
      <c r="B13" s="2" t="s">
        <v>305</v>
      </c>
      <c r="C13" s="2"/>
      <c r="D13" s="2"/>
      <c r="E13" s="2"/>
      <c r="H13" s="2"/>
    </row>
    <row r="14" spans="2:8" ht="30" customHeight="1" thickBot="1">
      <c r="B14" s="107">
        <v>0</v>
      </c>
      <c r="C14" s="101" t="s">
        <v>269</v>
      </c>
      <c r="D14" s="108"/>
      <c r="E14" s="2"/>
      <c r="H14" s="2"/>
    </row>
    <row r="15" spans="2:8" ht="15.75" customHeight="1">
      <c r="B15" s="101"/>
      <c r="C15" s="2"/>
      <c r="D15" s="2"/>
      <c r="E15" s="2"/>
      <c r="H15" s="2"/>
    </row>
    <row r="16" spans="2:8">
      <c r="B16" s="2" t="s">
        <v>306</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346</v>
      </c>
      <c r="C2" s="2"/>
      <c r="D2" s="2"/>
      <c r="E2" s="2"/>
      <c r="F2" s="2"/>
      <c r="G2" s="3"/>
      <c r="H2" s="2"/>
    </row>
    <row r="3" spans="2:8" ht="10.5" customHeight="1">
      <c r="B3" s="2"/>
      <c r="C3" s="2"/>
      <c r="D3" s="2"/>
      <c r="E3" s="2"/>
      <c r="F3" s="2"/>
      <c r="G3" s="3"/>
      <c r="H3" s="2"/>
    </row>
    <row r="4" spans="2:8">
      <c r="B4" s="254" t="s">
        <v>314</v>
      </c>
      <c r="C4" s="2"/>
      <c r="D4" s="2"/>
      <c r="E4" s="2"/>
      <c r="F4" s="2"/>
      <c r="G4" s="2"/>
      <c r="H4" s="2"/>
    </row>
    <row r="5" spans="2:8">
      <c r="B5" s="2" t="s">
        <v>315</v>
      </c>
      <c r="C5" s="2"/>
      <c r="D5" s="2"/>
      <c r="E5" s="2"/>
      <c r="F5" s="2"/>
      <c r="G5" s="2"/>
      <c r="H5" s="2"/>
    </row>
    <row r="6" spans="2:8" ht="19.5">
      <c r="B6" s="252" t="s">
        <v>307</v>
      </c>
      <c r="C6" s="2"/>
      <c r="D6" s="2"/>
      <c r="E6" s="2"/>
      <c r="F6" s="2"/>
      <c r="G6" s="2"/>
      <c r="H6" s="2"/>
    </row>
    <row r="7" spans="2:8">
      <c r="B7" s="75" t="s">
        <v>389</v>
      </c>
      <c r="C7" s="2"/>
      <c r="D7" s="2"/>
      <c r="E7" s="2"/>
      <c r="F7" s="2"/>
      <c r="G7" s="2"/>
      <c r="H7" s="2"/>
    </row>
    <row r="8" spans="2:8" ht="15.75" customHeight="1">
      <c r="B8" s="2" t="s">
        <v>384</v>
      </c>
      <c r="C8" s="2"/>
      <c r="D8" s="2"/>
      <c r="E8" s="4"/>
      <c r="F8" s="4"/>
      <c r="G8" s="74"/>
      <c r="H8" s="2"/>
    </row>
    <row r="9" spans="2:8" ht="27" customHeight="1">
      <c r="B9" s="253" t="s">
        <v>308</v>
      </c>
      <c r="C9" s="2"/>
      <c r="D9" s="2"/>
      <c r="E9" s="4"/>
      <c r="F9" s="4"/>
      <c r="G9" s="74"/>
      <c r="H9" s="2"/>
    </row>
    <row r="10" spans="2:8" ht="15.75" customHeight="1">
      <c r="B10" s="75" t="s">
        <v>390</v>
      </c>
      <c r="C10" s="2"/>
      <c r="D10" s="2"/>
      <c r="E10" s="4"/>
      <c r="F10" s="4"/>
      <c r="G10" s="74"/>
      <c r="H10" s="2"/>
    </row>
    <row r="11" spans="2:8">
      <c r="B11" s="2"/>
      <c r="C11" s="2"/>
      <c r="D11" s="2"/>
      <c r="E11" s="2"/>
      <c r="F11" s="2"/>
      <c r="G11" s="2"/>
      <c r="H11" s="2"/>
    </row>
    <row r="12" spans="2:8">
      <c r="B12" s="254" t="s">
        <v>311</v>
      </c>
      <c r="C12" s="3" t="s">
        <v>312</v>
      </c>
      <c r="D12" s="2" t="s">
        <v>313</v>
      </c>
      <c r="E12" s="2"/>
      <c r="G12" s="2"/>
      <c r="H12" s="2"/>
    </row>
    <row r="13" spans="2:8">
      <c r="B13" s="2" t="s">
        <v>44</v>
      </c>
      <c r="C13" s="3" t="s">
        <v>45</v>
      </c>
      <c r="D13" s="2"/>
      <c r="E13" s="2"/>
      <c r="G13" s="2"/>
      <c r="H13" s="2"/>
    </row>
    <row r="14" spans="2:8" ht="32.25" thickBot="1">
      <c r="B14" s="218" t="s">
        <v>46</v>
      </c>
      <c r="C14" s="219" t="s">
        <v>270</v>
      </c>
      <c r="D14" s="2"/>
      <c r="E14" s="2"/>
      <c r="G14" s="74"/>
      <c r="H14" s="2"/>
    </row>
    <row r="15" spans="2:8" ht="30" customHeight="1" thickBot="1">
      <c r="B15" s="145" t="s">
        <v>555</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309</v>
      </c>
      <c r="C20" s="109"/>
      <c r="D20" s="2"/>
      <c r="E20" s="2"/>
      <c r="F20" s="2"/>
      <c r="G20" s="74"/>
      <c r="H20" s="2"/>
    </row>
    <row r="21" spans="2:8" ht="30" hidden="1" customHeight="1" thickBot="1">
      <c r="B21" s="146" t="s">
        <v>310</v>
      </c>
      <c r="C21" s="109"/>
      <c r="D21" s="2"/>
      <c r="E21" s="2"/>
      <c r="F21" s="2"/>
      <c r="G21" s="74"/>
      <c r="H21" s="2"/>
    </row>
    <row r="22" spans="2:8" ht="15.75" customHeight="1">
      <c r="B22" s="2"/>
      <c r="C22" s="2"/>
      <c r="D22" s="2"/>
      <c r="E22" s="2"/>
      <c r="F22" s="2"/>
      <c r="G22" s="2"/>
      <c r="H22" s="2"/>
    </row>
    <row r="23" spans="2:8">
      <c r="B23" s="2" t="s">
        <v>316</v>
      </c>
      <c r="C23" s="2"/>
      <c r="E23" s="3"/>
      <c r="F23" s="3"/>
      <c r="G23" s="72"/>
      <c r="H23" s="2"/>
    </row>
    <row r="24" spans="2:8">
      <c r="B24" s="2" t="s">
        <v>556</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317</v>
      </c>
      <c r="C28" s="2"/>
      <c r="D28" s="4"/>
      <c r="E28" s="4"/>
      <c r="F28" s="4"/>
      <c r="G28" s="74"/>
      <c r="H28" s="2"/>
    </row>
    <row r="29" spans="2:8" ht="15.75" customHeight="1">
      <c r="B29" s="2" t="s">
        <v>318</v>
      </c>
      <c r="C29" s="2"/>
      <c r="D29" s="4"/>
      <c r="E29" s="4"/>
      <c r="F29" s="4"/>
      <c r="G29" s="74"/>
      <c r="H29" s="2"/>
    </row>
    <row r="30" spans="2:8" ht="15.75" customHeight="1" thickBot="1">
      <c r="B30" s="2" t="s">
        <v>319</v>
      </c>
      <c r="C30" s="2"/>
      <c r="D30" s="4"/>
      <c r="E30" s="4"/>
      <c r="F30" s="4"/>
      <c r="G30" s="74"/>
      <c r="H30" s="2"/>
    </row>
    <row r="31" spans="2:8" ht="24.95" customHeight="1" thickBot="1">
      <c r="B31" s="110" t="s">
        <v>555</v>
      </c>
      <c r="C31" s="147"/>
      <c r="D31" s="4"/>
      <c r="E31" s="4"/>
      <c r="F31" s="4"/>
      <c r="G31" s="74"/>
      <c r="H31" s="2"/>
    </row>
    <row r="32" spans="2:8" ht="15.75" customHeight="1">
      <c r="B32" s="2"/>
      <c r="D32" s="4"/>
      <c r="E32" s="4"/>
      <c r="F32" s="4"/>
      <c r="G32" s="74"/>
      <c r="H32" s="2"/>
    </row>
    <row r="33" spans="2:8">
      <c r="B33" s="2" t="s">
        <v>306</v>
      </c>
      <c r="E33" s="3" t="s">
        <v>45</v>
      </c>
      <c r="G33" s="74"/>
      <c r="H33" s="2"/>
    </row>
    <row r="34" spans="2:8" ht="32.25" thickBot="1">
      <c r="B34" s="203" t="str">
        <f>"過去の"&amp;"収入金額"&amp;CHAR(10)&amp;"("&amp;'パターン2-1'!$B$31&amp;")"</f>
        <v>過去の収入金額
(平成29年)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379</v>
      </c>
      <c r="C37" s="2"/>
      <c r="D37" s="4"/>
      <c r="E37" s="4"/>
      <c r="F37" s="4"/>
      <c r="G37" s="74"/>
      <c r="H37" s="2"/>
    </row>
    <row r="38" spans="2:8" ht="15.75" hidden="1" customHeight="1">
      <c r="B38" s="2" t="s">
        <v>380</v>
      </c>
      <c r="C38" s="2"/>
      <c r="D38" s="4"/>
      <c r="E38" s="4"/>
      <c r="F38" s="4"/>
      <c r="G38" s="74"/>
      <c r="H38" s="2"/>
    </row>
    <row r="39" spans="2:8" hidden="1">
      <c r="B39" s="2" t="s">
        <v>316</v>
      </c>
      <c r="C39" s="2"/>
      <c r="E39" s="3"/>
      <c r="F39" s="3"/>
      <c r="G39" s="72"/>
      <c r="H39" s="2"/>
    </row>
    <row r="40" spans="2:8" hidden="1">
      <c r="B40" s="2" t="s">
        <v>323</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306</v>
      </c>
      <c r="E44" s="3" t="s">
        <v>35</v>
      </c>
      <c r="G44" s="74"/>
      <c r="H44" s="2"/>
    </row>
    <row r="45" spans="2:8" ht="16.5" hidden="1" thickBot="1">
      <c r="B45" s="203" t="s">
        <v>324</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381</v>
      </c>
      <c r="C48" s="2"/>
      <c r="D48" s="4"/>
      <c r="E48" s="4"/>
      <c r="F48" s="4"/>
      <c r="G48" s="74"/>
      <c r="H48" s="2"/>
    </row>
    <row r="49" spans="2:8" ht="15.75" hidden="1" customHeight="1">
      <c r="B49" s="2" t="s">
        <v>382</v>
      </c>
      <c r="C49" s="2"/>
      <c r="D49" s="4"/>
      <c r="E49" s="4"/>
      <c r="F49" s="4"/>
      <c r="G49" s="74"/>
      <c r="H49" s="2"/>
    </row>
    <row r="50" spans="2:8" hidden="1">
      <c r="B50" s="2" t="s">
        <v>316</v>
      </c>
      <c r="C50" s="2"/>
      <c r="E50" s="3"/>
      <c r="F50" s="3"/>
      <c r="G50" s="72"/>
      <c r="H50" s="2"/>
    </row>
    <row r="51" spans="2:8" hidden="1">
      <c r="B51" s="2" t="s">
        <v>325</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306</v>
      </c>
      <c r="E55" s="3" t="s">
        <v>35</v>
      </c>
      <c r="G55" s="74"/>
      <c r="H55" s="2"/>
    </row>
    <row r="56" spans="2:8" ht="16.5" hidden="1" thickBot="1">
      <c r="B56" s="203" t="s">
        <v>324</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320</v>
      </c>
      <c r="C59" s="2"/>
      <c r="D59" s="2"/>
      <c r="E59" s="72"/>
      <c r="F59" s="72"/>
      <c r="G59" s="72"/>
      <c r="H59" s="2"/>
    </row>
    <row r="60" spans="2:8">
      <c r="B60" s="76" t="s">
        <v>321</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322</v>
      </c>
      <c r="C64" s="2"/>
      <c r="D64" s="2"/>
      <c r="E64" s="4"/>
      <c r="F64" s="4"/>
      <c r="G64" s="74"/>
      <c r="H64" s="2"/>
    </row>
    <row r="65" spans="2:8" ht="15.75" customHeight="1">
      <c r="B65" s="76" t="s">
        <v>385</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C12" sqref="C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340</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195</v>
      </c>
      <c r="C7" s="396" t="s">
        <v>196</v>
      </c>
      <c r="D7" s="396" t="s">
        <v>173</v>
      </c>
      <c r="E7" s="394" t="s">
        <v>197</v>
      </c>
      <c r="F7" s="395"/>
      <c r="G7" s="383" t="s">
        <v>198</v>
      </c>
    </row>
    <row r="8" spans="1:10" s="88" customFormat="1" ht="15.75">
      <c r="A8" s="87"/>
      <c r="B8" s="197"/>
      <c r="C8" s="397"/>
      <c r="D8" s="397"/>
      <c r="E8" s="198" t="s">
        <v>54</v>
      </c>
      <c r="F8" s="199" t="s">
        <v>55</v>
      </c>
      <c r="G8" s="384"/>
      <c r="J8" s="87" t="s">
        <v>393</v>
      </c>
    </row>
    <row r="9" spans="1:10" s="88" customFormat="1" ht="15" customHeight="1">
      <c r="A9" s="87"/>
      <c r="B9" s="385" t="s">
        <v>271</v>
      </c>
      <c r="C9" s="388" t="s">
        <v>37</v>
      </c>
      <c r="D9" s="389"/>
      <c r="E9" s="389"/>
      <c r="F9" s="389"/>
      <c r="G9" s="390"/>
      <c r="J9" s="87" t="s">
        <v>413</v>
      </c>
    </row>
    <row r="10" spans="1:10" s="88" customFormat="1" ht="15" customHeight="1">
      <c r="A10" s="87"/>
      <c r="B10" s="386"/>
      <c r="C10" s="391"/>
      <c r="D10" s="392"/>
      <c r="E10" s="392"/>
      <c r="F10" s="392"/>
      <c r="G10" s="393"/>
      <c r="J10" s="87" t="s">
        <v>394</v>
      </c>
    </row>
    <row r="11" spans="1:10" s="91" customFormat="1" ht="30" customHeight="1" thickBot="1">
      <c r="A11" s="89"/>
      <c r="B11" s="387"/>
      <c r="C11" s="121">
        <f>SUM(C12:C1011)</f>
        <v>0</v>
      </c>
      <c r="D11" s="121">
        <f>SUM(D12:D1011)</f>
        <v>0</v>
      </c>
      <c r="E11" s="121">
        <f>SUM(E12:E1011)</f>
        <v>0</v>
      </c>
      <c r="F11" s="128">
        <f>SUM(F12:F1011)</f>
        <v>0</v>
      </c>
      <c r="G11" s="123">
        <f>SUM(G12:G1011)</f>
        <v>0</v>
      </c>
      <c r="H11" s="90"/>
      <c r="J11" s="351" t="s">
        <v>395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341</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98" t="s">
        <v>174</v>
      </c>
      <c r="C7" s="405" t="s">
        <v>59</v>
      </c>
      <c r="D7" s="405" t="s">
        <v>60</v>
      </c>
      <c r="E7" s="405" t="s">
        <v>61</v>
      </c>
      <c r="F7" s="405" t="s">
        <v>62</v>
      </c>
      <c r="G7" s="400" t="s">
        <v>199</v>
      </c>
    </row>
    <row r="8" spans="1:8" s="88" customFormat="1" ht="15" customHeight="1">
      <c r="A8" s="87"/>
      <c r="B8" s="399"/>
      <c r="C8" s="406"/>
      <c r="D8" s="406"/>
      <c r="E8" s="407"/>
      <c r="F8" s="406"/>
      <c r="G8" s="401"/>
    </row>
    <row r="9" spans="1:8" s="88" customFormat="1" ht="15" customHeight="1">
      <c r="A9" s="87"/>
      <c r="B9" s="385" t="s">
        <v>175</v>
      </c>
      <c r="C9" s="402" t="s">
        <v>37</v>
      </c>
      <c r="D9" s="403"/>
      <c r="E9" s="403"/>
      <c r="F9" s="403"/>
      <c r="G9" s="404"/>
    </row>
    <row r="10" spans="1:8" s="91" customFormat="1" ht="30" customHeight="1" thickBot="1">
      <c r="A10" s="89"/>
      <c r="B10" s="38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C12" sqref="C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340</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96" t="s">
        <v>196</v>
      </c>
      <c r="D7" s="396" t="s">
        <v>173</v>
      </c>
      <c r="E7" s="394" t="s">
        <v>197</v>
      </c>
      <c r="F7" s="395"/>
      <c r="G7" s="383" t="s">
        <v>200</v>
      </c>
    </row>
    <row r="8" spans="1:10" s="201" customFormat="1" ht="15.75">
      <c r="A8" s="200"/>
      <c r="B8" s="197"/>
      <c r="C8" s="397"/>
      <c r="D8" s="397"/>
      <c r="E8" s="198" t="s">
        <v>54</v>
      </c>
      <c r="F8" s="199" t="s">
        <v>55</v>
      </c>
      <c r="G8" s="384"/>
      <c r="J8" s="87" t="s">
        <v>393</v>
      </c>
    </row>
    <row r="9" spans="1:10" s="201" customFormat="1" ht="15" customHeight="1">
      <c r="A9" s="200"/>
      <c r="B9" s="385" t="s">
        <v>271</v>
      </c>
      <c r="C9" s="388" t="s">
        <v>37</v>
      </c>
      <c r="D9" s="389"/>
      <c r="E9" s="389"/>
      <c r="F9" s="389"/>
      <c r="G9" s="390"/>
      <c r="J9" s="87" t="s">
        <v>414</v>
      </c>
    </row>
    <row r="10" spans="1:10" s="201" customFormat="1" ht="15" customHeight="1">
      <c r="A10" s="200"/>
      <c r="B10" s="386"/>
      <c r="C10" s="391"/>
      <c r="D10" s="392"/>
      <c r="E10" s="392"/>
      <c r="F10" s="392"/>
      <c r="G10" s="393"/>
      <c r="J10" s="87" t="s">
        <v>394</v>
      </c>
    </row>
    <row r="11" spans="1:10" s="91" customFormat="1" ht="30" customHeight="1" thickBot="1">
      <c r="A11" s="89"/>
      <c r="B11" s="387"/>
      <c r="C11" s="121">
        <f>SUM(C12:C1011)</f>
        <v>0</v>
      </c>
      <c r="D11" s="121">
        <f>SUM(D12:D1011)</f>
        <v>0</v>
      </c>
      <c r="E11" s="121">
        <f>SUM(E12:E1011)</f>
        <v>0</v>
      </c>
      <c r="F11" s="122">
        <f>SUM(F12:F1011)</f>
        <v>0</v>
      </c>
      <c r="G11" s="123">
        <f>SUM(G12:G1011)</f>
        <v>0</v>
      </c>
      <c r="H11" s="90"/>
      <c r="J11" s="351" t="s">
        <v>395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341</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98" t="s">
        <v>174</v>
      </c>
      <c r="C7" s="405" t="s">
        <v>59</v>
      </c>
      <c r="D7" s="405" t="s">
        <v>60</v>
      </c>
      <c r="E7" s="405" t="s">
        <v>61</v>
      </c>
      <c r="F7" s="405" t="s">
        <v>62</v>
      </c>
      <c r="G7" s="400" t="s">
        <v>201</v>
      </c>
    </row>
    <row r="8" spans="1:8" s="201" customFormat="1" ht="15" customHeight="1">
      <c r="A8" s="200"/>
      <c r="B8" s="399"/>
      <c r="C8" s="406"/>
      <c r="D8" s="406"/>
      <c r="E8" s="407"/>
      <c r="F8" s="406"/>
      <c r="G8" s="401"/>
    </row>
    <row r="9" spans="1:8" s="201" customFormat="1" ht="15" customHeight="1">
      <c r="A9" s="200"/>
      <c r="B9" s="385" t="s">
        <v>175</v>
      </c>
      <c r="C9" s="402" t="s">
        <v>37</v>
      </c>
      <c r="D9" s="403"/>
      <c r="E9" s="403"/>
      <c r="F9" s="403"/>
      <c r="G9" s="404"/>
    </row>
    <row r="10" spans="1:8" s="91" customFormat="1" ht="30" customHeight="1" thickBot="1">
      <c r="A10" s="89"/>
      <c r="B10" s="38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C12" sqref="C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340</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96" t="s">
        <v>196</v>
      </c>
      <c r="D7" s="396" t="s">
        <v>173</v>
      </c>
      <c r="E7" s="394" t="s">
        <v>197</v>
      </c>
      <c r="F7" s="395"/>
      <c r="G7" s="383" t="s">
        <v>200</v>
      </c>
    </row>
    <row r="8" spans="1:10" s="88" customFormat="1" ht="15.75">
      <c r="A8" s="87"/>
      <c r="B8" s="197"/>
      <c r="C8" s="397"/>
      <c r="D8" s="397"/>
      <c r="E8" s="198" t="s">
        <v>54</v>
      </c>
      <c r="F8" s="199" t="s">
        <v>55</v>
      </c>
      <c r="G8" s="384"/>
      <c r="J8" s="87" t="s">
        <v>393</v>
      </c>
    </row>
    <row r="9" spans="1:10" s="88" customFormat="1" ht="15" customHeight="1">
      <c r="A9" s="87"/>
      <c r="B9" s="385" t="s">
        <v>271</v>
      </c>
      <c r="C9" s="388" t="s">
        <v>37</v>
      </c>
      <c r="D9" s="389"/>
      <c r="E9" s="389"/>
      <c r="F9" s="389"/>
      <c r="G9" s="390"/>
      <c r="J9" s="87" t="s">
        <v>414</v>
      </c>
    </row>
    <row r="10" spans="1:10" s="88" customFormat="1" ht="15" customHeight="1">
      <c r="A10" s="87"/>
      <c r="B10" s="386"/>
      <c r="C10" s="391"/>
      <c r="D10" s="392"/>
      <c r="E10" s="392"/>
      <c r="F10" s="392"/>
      <c r="G10" s="393"/>
      <c r="J10" s="87" t="s">
        <v>394</v>
      </c>
    </row>
    <row r="11" spans="1:10" s="91" customFormat="1" ht="30" customHeight="1" thickBot="1">
      <c r="A11" s="89"/>
      <c r="B11" s="387"/>
      <c r="C11" s="121">
        <f>SUM(C12:C1011)</f>
        <v>0</v>
      </c>
      <c r="D11" s="121">
        <f>SUM(D12:D1011)</f>
        <v>0</v>
      </c>
      <c r="E11" s="121">
        <f>SUM(E12:E1011)</f>
        <v>0</v>
      </c>
      <c r="F11" s="122">
        <f>SUM(F12:F1011)</f>
        <v>0</v>
      </c>
      <c r="G11" s="123">
        <f>SUM(G12:G1011)</f>
        <v>0</v>
      </c>
      <c r="H11" s="90"/>
      <c r="J11" s="351" t="s">
        <v>395</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2018-06-11T01:47:58Z</dcterms:modified>
</cp:coreProperties>
</file>